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040" yWindow="480" windowWidth="9132" windowHeight="10716" activeTab="1"/>
  </bookViews>
  <sheets>
    <sheet name="Instructions" sheetId="2" r:id="rId1"/>
    <sheet name="Reporting of Contractors" sheetId="1" r:id="rId2"/>
  </sheets>
  <definedNames>
    <definedName name="_xlnm.Print_Area" localSheetId="1">'Reporting of Contractors'!$A$1:$H$78</definedName>
  </definedNames>
  <calcPr calcId="145621"/>
</workbook>
</file>

<file path=xl/calcChain.xml><?xml version="1.0" encoding="utf-8"?>
<calcChain xmlns="http://schemas.openxmlformats.org/spreadsheetml/2006/main">
  <c r="G63" i="1" l="1"/>
  <c r="G22" i="1" l="1"/>
  <c r="G21" i="1" l="1"/>
  <c r="G59" i="1" l="1"/>
  <c r="G20" i="1" l="1"/>
  <c r="G35" i="1" l="1"/>
  <c r="G31" i="1"/>
  <c r="G34" i="1"/>
  <c r="G38" i="1" l="1"/>
  <c r="G32" i="1" l="1"/>
  <c r="G8" i="1" l="1"/>
  <c r="G23" i="1"/>
  <c r="G29" i="1"/>
</calcChain>
</file>

<file path=xl/sharedStrings.xml><?xml version="1.0" encoding="utf-8"?>
<sst xmlns="http://schemas.openxmlformats.org/spreadsheetml/2006/main" count="226" uniqueCount="110">
  <si>
    <t>Grant Number:</t>
  </si>
  <si>
    <t>Long term recovery from wildfires of 2011 - Drainage Projects</t>
  </si>
  <si>
    <t>A. Contractor Name</t>
  </si>
  <si>
    <t>State of Texas</t>
  </si>
  <si>
    <t>Grantee:</t>
  </si>
  <si>
    <t>Data Fields:</t>
  </si>
  <si>
    <t>B. DUNS Number</t>
  </si>
  <si>
    <t xml:space="preserve">C. Procured By </t>
  </si>
  <si>
    <t>XXX-XXX</t>
  </si>
  <si>
    <r>
      <rPr>
        <b/>
        <sz val="10"/>
        <rFont val="Arial"/>
        <family val="2"/>
      </rPr>
      <t xml:space="preserve">Example: </t>
    </r>
    <r>
      <rPr>
        <sz val="10"/>
        <rFont val="Arial"/>
        <family val="2"/>
      </rPr>
      <t>South Texas Landscaping, INC</t>
    </r>
  </si>
  <si>
    <t>*See Instructions tab for additional guidance on template elements.</t>
  </si>
  <si>
    <t>D. Contract
Execution Date</t>
  </si>
  <si>
    <t>E. Contract End Date</t>
  </si>
  <si>
    <t xml:space="preserve">F. Total Contract Amount </t>
  </si>
  <si>
    <t xml:space="preserve">G. Amount of CDBG-DR Funds </t>
  </si>
  <si>
    <t>Grantee</t>
  </si>
  <si>
    <t>Grant Number</t>
  </si>
  <si>
    <t>Date Updated:</t>
  </si>
  <si>
    <t>Date Updated</t>
  </si>
  <si>
    <t>Enter grantee title as displayed in DRGR system.</t>
  </si>
  <si>
    <t>Enter grant number as displayed in DRGR system.</t>
  </si>
  <si>
    <t>Enter date template last updated.</t>
  </si>
  <si>
    <t>Enter name of Contracted Party</t>
  </si>
  <si>
    <t xml:space="preserve">F. Total Contract Amount  </t>
  </si>
  <si>
    <t>Enter total amount of executed Contract.</t>
  </si>
  <si>
    <t xml:space="preserve">E. Contract End Date </t>
  </si>
  <si>
    <t>Enter date the Contract will expire.</t>
  </si>
  <si>
    <t xml:space="preserve">D. Contract Execution Date </t>
  </si>
  <si>
    <t>Enter amount of CDBG-DR funds from this grant used to fund the Contract.</t>
  </si>
  <si>
    <t>C. Procured by</t>
  </si>
  <si>
    <t>Enter date the Contract was executed.</t>
  </si>
  <si>
    <t>To insert additional ROWS, go to HOME menu, and select INSERT from the top left.</t>
  </si>
  <si>
    <t xml:space="preserve">H. Brief Description of Contract </t>
  </si>
  <si>
    <t xml:space="preserve">H.  Brief Description of Contract </t>
  </si>
  <si>
    <t>Enter a brief, one sentence description of the purpose of the Contract.</t>
  </si>
  <si>
    <t>Enter name of entity that procured Contract - HUD grantee (state or local government), partner agency, a subrecipient of a state or local government, or a recipient of a state government.</t>
  </si>
  <si>
    <r>
      <t xml:space="preserve">Enter Data Universal Numbering System number of the Contractor. </t>
    </r>
    <r>
      <rPr>
        <u/>
        <sz val="10"/>
        <rFont val="Arial"/>
        <family val="2"/>
      </rPr>
      <t>Note</t>
    </r>
    <r>
      <rPr>
        <sz val="10"/>
        <rFont val="Arial"/>
        <family val="2"/>
      </rPr>
      <t>: Entering the DUNS into this template does not fulfill the requirement for grantees to enter DUNS into the DRGR Action Plan at the activity level. Refer to the Notice published July 11, 2014 for more information on this seperate requirement.</t>
    </r>
  </si>
  <si>
    <t>Grantees are to use this template to summarize all procured contracts, including those procured by the grantee, recipients, or subrecipients. For the purposes of this requirement, recipients and subrecipients are defined as any entity receiving funds directly from the grantee. Definitions of each field can be found below. Grantees are to update and upload this template to their website and to DRGR using the Lead Agency's Administration activity each quarter as part of their QPR submissions by selecting the “add additional documents” link in page 1 of the edit activity screen. Please note the specific activity title and number where the template has been uploaded within the QPR's Overall Progress narrative. Please contact your CDP representative with any questions about the requirements pertaining to this template or submit a question to https://www.onecpd.info/get-assistance/my-question/ for DRGR technical assistance.</t>
  </si>
  <si>
    <t>City of Springfield</t>
  </si>
  <si>
    <t>Environmental Systems Research Institute</t>
  </si>
  <si>
    <t>B-13-MS-25-0001</t>
  </si>
  <si>
    <t>Peter C. Werwath</t>
  </si>
  <si>
    <t>Powers &amp; Sullivan</t>
  </si>
  <si>
    <t>SHI International Corp.</t>
  </si>
  <si>
    <t>Language Connections</t>
  </si>
  <si>
    <t>The Republican</t>
  </si>
  <si>
    <t>WB Mason</t>
  </si>
  <si>
    <t>Dell Marketing LP</t>
  </si>
  <si>
    <t>ATC Group Services/ Cardno ATC</t>
  </si>
  <si>
    <t>Environmental Compliance Services</t>
  </si>
  <si>
    <t>GZA Geoenvironmental Inc</t>
  </si>
  <si>
    <t>Alfred Benesch &amp; Company</t>
  </si>
  <si>
    <t>Fuss &amp; O'Neill, Inc.</t>
  </si>
  <si>
    <t>Weston &amp; Sampson Engineers Inc</t>
  </si>
  <si>
    <t>GIS Software &amp; Services</t>
  </si>
  <si>
    <t>Consulting for CDBG-DR</t>
  </si>
  <si>
    <t>Independent Audit Services</t>
  </si>
  <si>
    <t>Software Reseller</t>
  </si>
  <si>
    <t>Foreign Language Interpretation Services</t>
  </si>
  <si>
    <t>Drummey Rosane Anderson Inc</t>
  </si>
  <si>
    <t>Architectural Services</t>
  </si>
  <si>
    <t>Advertising Services</t>
  </si>
  <si>
    <t>Office Supplies</t>
  </si>
  <si>
    <t>Office Furniture</t>
  </si>
  <si>
    <t>Desktop, Laptop, Servers Etc.</t>
  </si>
  <si>
    <t>Environmental Services</t>
  </si>
  <si>
    <t>Geotechnical Consulting Services</t>
  </si>
  <si>
    <t>Engineering Services</t>
  </si>
  <si>
    <t>Roadway &amp; Sidewalk Improvement Program</t>
  </si>
  <si>
    <t>Palmer Paving Corp</t>
  </si>
  <si>
    <t>Ricoh Americas Corp</t>
  </si>
  <si>
    <t>Associated Building Wreckers</t>
  </si>
  <si>
    <t>Jay-Mor Enterprises Inc</t>
  </si>
  <si>
    <t>Accutech Insulation &amp; Contracting Inc</t>
  </si>
  <si>
    <t>Printing Supplies</t>
  </si>
  <si>
    <t>Demolition Services</t>
  </si>
  <si>
    <t>New England Concrete Inc</t>
  </si>
  <si>
    <t>Housing Development</t>
  </si>
  <si>
    <t>VIVA Development</t>
  </si>
  <si>
    <t>Development Nathan Bill Park</t>
  </si>
  <si>
    <t>Pioneer Valley Planning Construction</t>
  </si>
  <si>
    <t>GCR, Inc.</t>
  </si>
  <si>
    <t>Common Capital, Inc.</t>
  </si>
  <si>
    <t>Sub-Recipient Loan Program</t>
  </si>
  <si>
    <t>Law Offices of Gerard B Matthews</t>
  </si>
  <si>
    <t>Training Resources of America, Inc.</t>
  </si>
  <si>
    <t>Workforce Training</t>
  </si>
  <si>
    <t>Appraisal Services</t>
  </si>
  <si>
    <t>Commercial Appraisal Services Inc</t>
  </si>
  <si>
    <t>Springfield Technical Community College</t>
  </si>
  <si>
    <t>M.E. O'Brien &amp; Sons. Inc</t>
  </si>
  <si>
    <t>Daly Appraisal Services</t>
  </si>
  <si>
    <t>Crowley Real Estate Appraisers</t>
  </si>
  <si>
    <t>TruGreen Chemlawn</t>
  </si>
  <si>
    <t>American Environment</t>
  </si>
  <si>
    <t>Home Repair Loan Program</t>
  </si>
  <si>
    <t>Jamie Isaac</t>
  </si>
  <si>
    <t>Llatta Belvin</t>
  </si>
  <si>
    <t>Luz DeJesus</t>
  </si>
  <si>
    <t>Shane Millette</t>
  </si>
  <si>
    <t>Clarence Baymon</t>
  </si>
  <si>
    <t>HCS Head Start</t>
  </si>
  <si>
    <t>Historic Preservation</t>
  </si>
  <si>
    <t>Steve Mollica</t>
  </si>
  <si>
    <t>Relocation Services</t>
  </si>
  <si>
    <t>Gagliarducci Construction</t>
  </si>
  <si>
    <t>Const.,Eng., Inspectional Serv.-Marble</t>
  </si>
  <si>
    <t>Road Reconstruction - Marble Street</t>
  </si>
  <si>
    <t>Bryan Nicholas</t>
  </si>
  <si>
    <t>Cost Estimation - Relocation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</si>
</sst>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m/d/yyyy;@"/>
    <numFmt numFmtId="166" formatCode="&quot;$&quot;#,##0"/>
  </numFmts>
  <fonts count="8" x14ac:knownFonts="1">
    <font>
      <sz val="10"/>
      <name val="Arial"/>
    </font>
    <font>
      <sz val="10"/>
      <name val="Arial"/>
      <family val="2"/>
    </font>
    <font>
      <sz val="10"/>
      <name val="Arial"/>
      <family val="2"/>
    </font>
    <font>
      <b/>
      <sz val="11"/>
      <name val="Arial"/>
      <family val="2"/>
    </font>
    <font>
      <sz val="11"/>
      <name val="Arial"/>
      <family val="2"/>
    </font>
    <font>
      <sz val="10"/>
      <color theme="1"/>
      <name val="Arial"/>
      <family val="2"/>
    </font>
    <font>
      <b/>
      <sz val="10"/>
      <name val="Arial"/>
      <family val="2"/>
    </font>
    <font>
      <u/>
      <sz val="1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applyProtection="1">
      <protection locked="0"/>
    </xf>
    <xf numFmtId="0" fontId="5" fillId="0" borderId="1" xfId="0" applyFont="1" applyBorder="1" applyAlignment="1" applyProtection="1">
      <alignment wrapText="1"/>
      <protection locked="0"/>
    </xf>
    <xf numFmtId="165" fontId="0" fillId="0" borderId="1" xfId="0" applyNumberFormat="1" applyBorder="1" applyAlignment="1" applyProtection="1">
      <alignment wrapText="1"/>
      <protection locked="0"/>
    </xf>
    <xf numFmtId="166" fontId="0" fillId="0" borderId="1" xfId="0" applyNumberFormat="1" applyBorder="1" applyAlignment="1" applyProtection="1">
      <alignment wrapText="1"/>
      <protection locked="0"/>
    </xf>
    <xf numFmtId="0" fontId="1" fillId="0" borderId="1" xfId="0" applyFont="1" applyBorder="1" applyAlignment="1" applyProtection="1">
      <alignment wrapText="1"/>
      <protection locked="0"/>
    </xf>
    <xf numFmtId="0" fontId="0" fillId="0" borderId="1" xfId="0" applyBorder="1" applyProtection="1">
      <protection locked="0"/>
    </xf>
    <xf numFmtId="165" fontId="0" fillId="0" borderId="1" xfId="0" applyNumberFormat="1" applyBorder="1" applyAlignment="1" applyProtection="1">
      <alignment horizontal="center"/>
      <protection locked="0"/>
    </xf>
    <xf numFmtId="164" fontId="0" fillId="0" borderId="1" xfId="0" applyNumberFormat="1" applyBorder="1" applyProtection="1">
      <protection locked="0"/>
    </xf>
    <xf numFmtId="0" fontId="3" fillId="0" borderId="0" xfId="0" applyFont="1" applyBorder="1" applyAlignment="1" applyProtection="1">
      <alignment wrapText="1"/>
    </xf>
    <xf numFmtId="165" fontId="0" fillId="0" borderId="0" xfId="0" applyNumberFormat="1" applyAlignment="1" applyProtection="1">
      <alignment horizontal="center"/>
    </xf>
    <xf numFmtId="164" fontId="0" fillId="0" borderId="0" xfId="0" applyNumberFormat="1" applyProtection="1"/>
    <xf numFmtId="0" fontId="0" fillId="0" borderId="0" xfId="0" applyProtection="1"/>
    <xf numFmtId="165" fontId="4" fillId="3" borderId="1" xfId="0" applyNumberFormat="1" applyFont="1" applyFill="1" applyBorder="1" applyAlignment="1" applyProtection="1">
      <alignment horizontal="center" wrapText="1"/>
    </xf>
    <xf numFmtId="164" fontId="4" fillId="3" borderId="1" xfId="0" applyNumberFormat="1" applyFont="1" applyFill="1" applyBorder="1" applyAlignment="1" applyProtection="1">
      <alignment horizontal="center" wrapText="1"/>
    </xf>
    <xf numFmtId="0" fontId="0" fillId="0" borderId="0" xfId="0" applyAlignment="1" applyProtection="1">
      <alignment horizontal="center" wrapText="1"/>
    </xf>
    <xf numFmtId="0" fontId="1" fillId="2" borderId="1" xfId="0" applyFont="1" applyFill="1" applyBorder="1" applyAlignment="1" applyProtection="1">
      <alignment wrapText="1"/>
    </xf>
    <xf numFmtId="0" fontId="5" fillId="2" borderId="1" xfId="0" applyFont="1" applyFill="1" applyBorder="1" applyAlignment="1" applyProtection="1">
      <alignment wrapText="1"/>
    </xf>
    <xf numFmtId="165" fontId="0" fillId="2" borderId="1" xfId="0" applyNumberFormat="1" applyFill="1" applyBorder="1" applyAlignment="1" applyProtection="1">
      <alignment wrapText="1"/>
    </xf>
    <xf numFmtId="166" fontId="0" fillId="2" borderId="1" xfId="0" applyNumberFormat="1" applyFill="1" applyBorder="1" applyAlignment="1" applyProtection="1">
      <alignment wrapText="1"/>
    </xf>
    <xf numFmtId="49" fontId="1" fillId="2" borderId="1" xfId="0" applyNumberFormat="1" applyFont="1" applyFill="1" applyBorder="1" applyAlignment="1" applyProtection="1">
      <alignment wrapText="1"/>
    </xf>
    <xf numFmtId="0" fontId="0" fillId="0" borderId="0" xfId="0" applyAlignment="1" applyProtection="1"/>
    <xf numFmtId="0" fontId="1" fillId="0" borderId="0" xfId="0" applyFont="1" applyProtection="1"/>
    <xf numFmtId="0" fontId="2" fillId="0" borderId="0" xfId="0" applyFont="1" applyProtection="1"/>
    <xf numFmtId="0" fontId="2" fillId="0" borderId="0" xfId="0" applyFont="1" applyAlignment="1" applyProtection="1">
      <alignment horizontal="left"/>
    </xf>
    <xf numFmtId="0" fontId="2" fillId="0" borderId="0" xfId="0" applyFont="1" applyAlignment="1" applyProtection="1">
      <alignment horizontal="left" indent="2"/>
    </xf>
    <xf numFmtId="165" fontId="0" fillId="0" borderId="0" xfId="0" applyNumberFormat="1" applyAlignment="1" applyProtection="1">
      <alignment horizontal="left" indent="2"/>
    </xf>
    <xf numFmtId="164" fontId="0" fillId="0" borderId="0" xfId="0" applyNumberFormat="1" applyAlignment="1" applyProtection="1">
      <alignment horizontal="left" indent="2"/>
    </xf>
    <xf numFmtId="0" fontId="0" fillId="0" borderId="0" xfId="0" applyAlignment="1" applyProtection="1">
      <alignment horizontal="left" indent="2"/>
    </xf>
    <xf numFmtId="0" fontId="6" fillId="0" borderId="0" xfId="0" applyFont="1" applyProtection="1"/>
    <xf numFmtId="0" fontId="3" fillId="4" borderId="1" xfId="0" applyFont="1" applyFill="1" applyBorder="1" applyAlignment="1" applyProtection="1">
      <alignment wrapText="1"/>
      <protection locked="0"/>
    </xf>
    <xf numFmtId="0" fontId="1" fillId="0" borderId="3" xfId="0" applyFont="1" applyBorder="1" applyProtection="1"/>
    <xf numFmtId="0" fontId="1" fillId="0" borderId="4" xfId="0" applyFont="1" applyBorder="1" applyProtection="1"/>
    <xf numFmtId="0" fontId="0" fillId="0" borderId="4" xfId="0" applyBorder="1" applyProtection="1"/>
    <xf numFmtId="0" fontId="0" fillId="0" borderId="5" xfId="0" applyBorder="1" applyProtection="1"/>
    <xf numFmtId="0" fontId="1" fillId="0" borderId="3" xfId="0" applyFont="1" applyBorder="1" applyAlignment="1" applyProtection="1">
      <alignment vertical="top"/>
    </xf>
    <xf numFmtId="14" fontId="3" fillId="4" borderId="2" xfId="0" applyNumberFormat="1" applyFont="1" applyFill="1" applyBorder="1" applyAlignment="1" applyProtection="1">
      <alignment wrapText="1"/>
      <protection locked="0"/>
    </xf>
    <xf numFmtId="49" fontId="1" fillId="0" borderId="1" xfId="0" applyNumberFormat="1" applyFont="1" applyBorder="1" applyAlignment="1" applyProtection="1">
      <alignment wrapText="1"/>
      <protection locked="0"/>
    </xf>
    <xf numFmtId="165" fontId="0" fillId="0" borderId="0" xfId="0" applyNumberFormat="1" applyAlignment="1" applyProtection="1">
      <alignment horizontal="center"/>
      <protection locked="0"/>
    </xf>
    <xf numFmtId="164" fontId="0" fillId="0" borderId="0" xfId="0" applyNumberFormat="1" applyProtection="1">
      <protection locked="0"/>
    </xf>
    <xf numFmtId="0" fontId="1" fillId="0" borderId="0" xfId="0" applyFont="1" applyAlignment="1" applyProtection="1">
      <alignment horizontal="left" wrapText="1"/>
    </xf>
    <xf numFmtId="0" fontId="1" fillId="0" borderId="4" xfId="0" applyFont="1" applyBorder="1" applyAlignment="1" applyProtection="1">
      <alignment horizontal="left" wrapText="1"/>
    </xf>
    <xf numFmtId="0" fontId="1" fillId="0" borderId="5" xfId="0" applyFont="1" applyBorder="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topLeftCell="A4" workbookViewId="0">
      <selection activeCell="I14" sqref="I14"/>
    </sheetView>
  </sheetViews>
  <sheetFormatPr defaultColWidth="9.109375" defaultRowHeight="13.2" x14ac:dyDescent="0.25"/>
  <cols>
    <col min="1" max="1" width="29.109375" style="11" customWidth="1"/>
    <col min="2" max="16384" width="9.109375" style="11"/>
  </cols>
  <sheetData>
    <row r="1" spans="1:12" x14ac:dyDescent="0.25">
      <c r="A1" s="39" t="s">
        <v>37</v>
      </c>
      <c r="B1" s="39"/>
      <c r="C1" s="39"/>
      <c r="D1" s="39"/>
      <c r="E1" s="39"/>
      <c r="F1" s="39"/>
      <c r="G1" s="39"/>
      <c r="H1" s="39"/>
      <c r="I1" s="39"/>
      <c r="J1" s="39"/>
      <c r="K1" s="39"/>
      <c r="L1" s="39"/>
    </row>
    <row r="2" spans="1:12" ht="79.5" customHeight="1" x14ac:dyDescent="0.25">
      <c r="A2" s="39"/>
      <c r="B2" s="39"/>
      <c r="C2" s="39"/>
      <c r="D2" s="39"/>
      <c r="E2" s="39"/>
      <c r="F2" s="39"/>
      <c r="G2" s="39"/>
      <c r="H2" s="39"/>
      <c r="I2" s="39"/>
      <c r="J2" s="39"/>
      <c r="K2" s="39"/>
      <c r="L2" s="39"/>
    </row>
    <row r="4" spans="1:12" x14ac:dyDescent="0.25">
      <c r="A4" s="28" t="s">
        <v>5</v>
      </c>
    </row>
    <row r="5" spans="1:12" x14ac:dyDescent="0.25">
      <c r="A5" s="30" t="s">
        <v>15</v>
      </c>
      <c r="B5" s="31" t="s">
        <v>19</v>
      </c>
      <c r="C5" s="32"/>
      <c r="D5" s="32"/>
      <c r="E5" s="32"/>
      <c r="F5" s="32"/>
      <c r="G5" s="32"/>
      <c r="H5" s="32"/>
      <c r="I5" s="32"/>
      <c r="J5" s="32"/>
      <c r="K5" s="32"/>
      <c r="L5" s="33"/>
    </row>
    <row r="6" spans="1:12" x14ac:dyDescent="0.25">
      <c r="A6" s="30" t="s">
        <v>16</v>
      </c>
      <c r="B6" s="31" t="s">
        <v>20</v>
      </c>
      <c r="C6" s="32"/>
      <c r="D6" s="32"/>
      <c r="E6" s="32"/>
      <c r="F6" s="32"/>
      <c r="G6" s="32"/>
      <c r="H6" s="32"/>
      <c r="I6" s="32"/>
      <c r="J6" s="32"/>
      <c r="K6" s="32"/>
      <c r="L6" s="33"/>
    </row>
    <row r="7" spans="1:12" x14ac:dyDescent="0.25">
      <c r="A7" s="30" t="s">
        <v>18</v>
      </c>
      <c r="B7" s="31" t="s">
        <v>21</v>
      </c>
      <c r="C7" s="32"/>
      <c r="D7" s="32"/>
      <c r="E7" s="32"/>
      <c r="F7" s="32"/>
      <c r="G7" s="32"/>
      <c r="H7" s="32"/>
      <c r="I7" s="32"/>
      <c r="J7" s="32"/>
      <c r="K7" s="32"/>
      <c r="L7" s="33"/>
    </row>
    <row r="8" spans="1:12" x14ac:dyDescent="0.25">
      <c r="A8" s="30" t="s">
        <v>2</v>
      </c>
      <c r="B8" s="31" t="s">
        <v>22</v>
      </c>
      <c r="C8" s="32"/>
      <c r="D8" s="32"/>
      <c r="E8" s="32"/>
      <c r="F8" s="32"/>
      <c r="G8" s="32"/>
      <c r="H8" s="32"/>
      <c r="I8" s="32"/>
      <c r="J8" s="32"/>
      <c r="K8" s="32"/>
      <c r="L8" s="33"/>
    </row>
    <row r="9" spans="1:12" ht="41.25" customHeight="1" x14ac:dyDescent="0.25">
      <c r="A9" s="34" t="s">
        <v>6</v>
      </c>
      <c r="B9" s="40" t="s">
        <v>36</v>
      </c>
      <c r="C9" s="40"/>
      <c r="D9" s="40"/>
      <c r="E9" s="40"/>
      <c r="F9" s="40"/>
      <c r="G9" s="40"/>
      <c r="H9" s="40"/>
      <c r="I9" s="40"/>
      <c r="J9" s="40"/>
      <c r="K9" s="40"/>
      <c r="L9" s="41"/>
    </row>
    <row r="10" spans="1:12" ht="27" customHeight="1" x14ac:dyDescent="0.25">
      <c r="A10" s="34" t="s">
        <v>29</v>
      </c>
      <c r="B10" s="40" t="s">
        <v>35</v>
      </c>
      <c r="C10" s="40"/>
      <c r="D10" s="40"/>
      <c r="E10" s="40"/>
      <c r="F10" s="40"/>
      <c r="G10" s="40"/>
      <c r="H10" s="40"/>
      <c r="I10" s="40"/>
      <c r="J10" s="40"/>
      <c r="K10" s="40"/>
      <c r="L10" s="41"/>
    </row>
    <row r="11" spans="1:12" x14ac:dyDescent="0.25">
      <c r="A11" s="30" t="s">
        <v>27</v>
      </c>
      <c r="B11" s="31" t="s">
        <v>30</v>
      </c>
      <c r="C11" s="32"/>
      <c r="D11" s="32"/>
      <c r="E11" s="32"/>
      <c r="F11" s="32"/>
      <c r="G11" s="32"/>
      <c r="H11" s="32"/>
      <c r="I11" s="32"/>
      <c r="J11" s="32"/>
      <c r="K11" s="32"/>
      <c r="L11" s="33"/>
    </row>
    <row r="12" spans="1:12" x14ac:dyDescent="0.25">
      <c r="A12" s="30" t="s">
        <v>25</v>
      </c>
      <c r="B12" s="32" t="s">
        <v>26</v>
      </c>
      <c r="C12" s="32"/>
      <c r="D12" s="32"/>
      <c r="E12" s="32"/>
      <c r="F12" s="32"/>
      <c r="G12" s="32"/>
      <c r="H12" s="32"/>
      <c r="I12" s="32"/>
      <c r="J12" s="32"/>
      <c r="K12" s="32"/>
      <c r="L12" s="33"/>
    </row>
    <row r="13" spans="1:12" x14ac:dyDescent="0.25">
      <c r="A13" s="30" t="s">
        <v>23</v>
      </c>
      <c r="B13" s="32" t="s">
        <v>24</v>
      </c>
      <c r="C13" s="32"/>
      <c r="D13" s="32"/>
      <c r="E13" s="32"/>
      <c r="F13" s="32"/>
      <c r="G13" s="32"/>
      <c r="H13" s="32"/>
      <c r="I13" s="32"/>
      <c r="J13" s="32"/>
      <c r="K13" s="32"/>
      <c r="L13" s="33"/>
    </row>
    <row r="14" spans="1:12" x14ac:dyDescent="0.25">
      <c r="A14" s="30" t="s">
        <v>14</v>
      </c>
      <c r="B14" s="32" t="s">
        <v>28</v>
      </c>
      <c r="C14" s="32"/>
      <c r="D14" s="32"/>
      <c r="E14" s="32"/>
      <c r="F14" s="32"/>
      <c r="G14" s="32"/>
      <c r="H14" s="32"/>
      <c r="I14" s="32"/>
      <c r="J14" s="32"/>
      <c r="K14" s="32"/>
      <c r="L14" s="33"/>
    </row>
    <row r="15" spans="1:12" x14ac:dyDescent="0.25">
      <c r="A15" s="30" t="s">
        <v>33</v>
      </c>
      <c r="B15" s="31" t="s">
        <v>34</v>
      </c>
      <c r="C15" s="32"/>
      <c r="D15" s="32"/>
      <c r="E15" s="32"/>
      <c r="F15" s="32"/>
      <c r="G15" s="32"/>
      <c r="H15" s="32"/>
      <c r="I15" s="32"/>
      <c r="J15" s="32"/>
      <c r="K15" s="32"/>
      <c r="L15" s="33"/>
    </row>
    <row r="17" spans="1:1" x14ac:dyDescent="0.25">
      <c r="A17" s="21" t="s">
        <v>31</v>
      </c>
    </row>
  </sheetData>
  <sheetProtection password="CA47" sheet="1" objects="1" scenarios="1" selectLockedCells="1" selectUnlockedCells="1"/>
  <mergeCells count="3">
    <mergeCell ref="A1:L2"/>
    <mergeCell ref="B10:L10"/>
    <mergeCell ref="B9:L9"/>
  </mergeCells>
  <pageMargins left="0.7" right="0.7" top="0.75" bottom="0.75" header="0.3" footer="0.3"/>
  <pageSetup scale="95" orientation="landscape" r:id="rId1"/>
  <headerFooter>
    <oddHeader xml:space="preserve">&amp;CP.L. 113-2 Contract Reporting Template DRAFT
</oddHeader>
    <oddFooter>&amp;L&amp;A&amp;R&amp;D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showGridLines="0" tabSelected="1" zoomScaleNormal="100" workbookViewId="0">
      <pane ySplit="5" topLeftCell="A60" activePane="bottomLeft" state="frozen"/>
      <selection pane="bottomLeft" activeCell="E63" sqref="E63"/>
    </sheetView>
  </sheetViews>
  <sheetFormatPr defaultColWidth="9.109375" defaultRowHeight="13.2" x14ac:dyDescent="0.25"/>
  <cols>
    <col min="1" max="1" width="37.6640625" style="11" customWidth="1"/>
    <col min="2" max="2" width="23.33203125" style="11" customWidth="1"/>
    <col min="3" max="3" width="15.88671875" style="11" customWidth="1"/>
    <col min="4" max="4" width="16.6640625" style="9" customWidth="1"/>
    <col min="5" max="5" width="14.44140625" style="9" customWidth="1"/>
    <col min="6" max="6" width="18.109375" style="10" customWidth="1"/>
    <col min="7" max="7" width="18.33203125" style="10" customWidth="1"/>
    <col min="8" max="8" width="33.109375" style="11" customWidth="1"/>
    <col min="9" max="16384" width="9.109375" style="11"/>
  </cols>
  <sheetData>
    <row r="1" spans="1:8" ht="15" customHeight="1" x14ac:dyDescent="0.25">
      <c r="A1" s="8" t="s">
        <v>4</v>
      </c>
      <c r="B1" s="29" t="s">
        <v>38</v>
      </c>
      <c r="C1" s="8"/>
    </row>
    <row r="2" spans="1:8" ht="15" customHeight="1" x14ac:dyDescent="0.25">
      <c r="A2" s="8" t="s">
        <v>0</v>
      </c>
      <c r="B2" s="29" t="s">
        <v>40</v>
      </c>
      <c r="C2" s="8"/>
    </row>
    <row r="3" spans="1:8" ht="15" customHeight="1" x14ac:dyDescent="0.25">
      <c r="A3" s="8" t="s">
        <v>17</v>
      </c>
      <c r="B3" s="35">
        <v>43465</v>
      </c>
      <c r="C3" s="8"/>
    </row>
    <row r="4" spans="1:8" s="14" customFormat="1" ht="27.6" x14ac:dyDescent="0.25">
      <c r="A4" s="12" t="s">
        <v>2</v>
      </c>
      <c r="B4" s="12" t="s">
        <v>6</v>
      </c>
      <c r="C4" s="12" t="s">
        <v>7</v>
      </c>
      <c r="D4" s="12" t="s">
        <v>11</v>
      </c>
      <c r="E4" s="12" t="s">
        <v>12</v>
      </c>
      <c r="F4" s="13" t="s">
        <v>13</v>
      </c>
      <c r="G4" s="13" t="s">
        <v>14</v>
      </c>
      <c r="H4" s="12" t="s">
        <v>32</v>
      </c>
    </row>
    <row r="5" spans="1:8" s="20" customFormat="1" ht="26.4" x14ac:dyDescent="0.25">
      <c r="A5" s="15" t="s">
        <v>9</v>
      </c>
      <c r="B5" s="15" t="s">
        <v>8</v>
      </c>
      <c r="C5" s="16" t="s">
        <v>3</v>
      </c>
      <c r="D5" s="17">
        <v>41440</v>
      </c>
      <c r="E5" s="17">
        <v>41805</v>
      </c>
      <c r="F5" s="18">
        <v>3500000</v>
      </c>
      <c r="G5" s="18">
        <v>3000000</v>
      </c>
      <c r="H5" s="19" t="s">
        <v>1</v>
      </c>
    </row>
    <row r="6" spans="1:8" s="20" customFormat="1" x14ac:dyDescent="0.25">
      <c r="A6" s="4" t="s">
        <v>39</v>
      </c>
      <c r="B6" s="4">
        <v>63134175</v>
      </c>
      <c r="C6" s="1" t="s">
        <v>38</v>
      </c>
      <c r="D6" s="2">
        <v>41030</v>
      </c>
      <c r="E6" s="2">
        <v>42124</v>
      </c>
      <c r="F6" s="3">
        <v>300000</v>
      </c>
      <c r="G6" s="3">
        <v>400</v>
      </c>
      <c r="H6" s="36" t="s">
        <v>54</v>
      </c>
    </row>
    <row r="7" spans="1:8" s="20" customFormat="1" x14ac:dyDescent="0.25">
      <c r="A7" s="4" t="s">
        <v>41</v>
      </c>
      <c r="B7" s="4">
        <v>832924521</v>
      </c>
      <c r="C7" s="1" t="s">
        <v>38</v>
      </c>
      <c r="D7" s="2">
        <v>41551</v>
      </c>
      <c r="E7" s="2">
        <v>41820</v>
      </c>
      <c r="F7" s="3">
        <v>6800</v>
      </c>
      <c r="G7" s="3">
        <v>4675</v>
      </c>
      <c r="H7" s="36" t="s">
        <v>55</v>
      </c>
    </row>
    <row r="8" spans="1:8" s="20" customFormat="1" x14ac:dyDescent="0.25">
      <c r="A8" s="4" t="s">
        <v>42</v>
      </c>
      <c r="B8" s="4">
        <v>799164421</v>
      </c>
      <c r="C8" s="1" t="s">
        <v>38</v>
      </c>
      <c r="D8" s="2">
        <v>40360</v>
      </c>
      <c r="E8" s="2">
        <v>42185</v>
      </c>
      <c r="F8" s="3">
        <v>138000</v>
      </c>
      <c r="G8" s="3">
        <f>7292.5+7500</f>
        <v>14792.5</v>
      </c>
      <c r="H8" s="36" t="s">
        <v>56</v>
      </c>
    </row>
    <row r="9" spans="1:8" s="20" customFormat="1" x14ac:dyDescent="0.25">
      <c r="A9" s="4" t="s">
        <v>43</v>
      </c>
      <c r="B9" s="4">
        <v>611429481</v>
      </c>
      <c r="C9" s="1" t="s">
        <v>38</v>
      </c>
      <c r="D9" s="2">
        <v>41699</v>
      </c>
      <c r="E9" s="2">
        <v>42185</v>
      </c>
      <c r="F9" s="3">
        <v>500000</v>
      </c>
      <c r="G9" s="3">
        <v>528</v>
      </c>
      <c r="H9" s="36" t="s">
        <v>57</v>
      </c>
    </row>
    <row r="10" spans="1:8" s="20" customFormat="1" ht="26.4" x14ac:dyDescent="0.25">
      <c r="A10" s="4" t="s">
        <v>44</v>
      </c>
      <c r="B10" s="4">
        <v>112181040</v>
      </c>
      <c r="C10" s="1" t="s">
        <v>38</v>
      </c>
      <c r="D10" s="2">
        <v>41579</v>
      </c>
      <c r="E10" s="2">
        <v>42551</v>
      </c>
      <c r="F10" s="3">
        <v>30000</v>
      </c>
      <c r="G10" s="3">
        <v>5388.2</v>
      </c>
      <c r="H10" s="36" t="s">
        <v>58</v>
      </c>
    </row>
    <row r="11" spans="1:8" s="20" customFormat="1" x14ac:dyDescent="0.25">
      <c r="A11" s="4" t="s">
        <v>59</v>
      </c>
      <c r="B11" s="4">
        <v>55999403</v>
      </c>
      <c r="C11" s="1" t="s">
        <v>38</v>
      </c>
      <c r="D11" s="2">
        <v>42547</v>
      </c>
      <c r="E11" s="2">
        <v>42546</v>
      </c>
      <c r="F11" s="3">
        <v>787011.72</v>
      </c>
      <c r="G11" s="3">
        <v>3000</v>
      </c>
      <c r="H11" s="36" t="s">
        <v>60</v>
      </c>
    </row>
    <row r="12" spans="1:8" s="20" customFormat="1" x14ac:dyDescent="0.25">
      <c r="A12" s="4" t="s">
        <v>45</v>
      </c>
      <c r="B12" s="4">
        <v>41491382</v>
      </c>
      <c r="C12" s="1" t="s">
        <v>38</v>
      </c>
      <c r="D12" s="2">
        <v>41760</v>
      </c>
      <c r="E12" s="2">
        <v>42124</v>
      </c>
      <c r="F12" s="3">
        <v>18604.02</v>
      </c>
      <c r="G12" s="3">
        <v>10418.25</v>
      </c>
      <c r="H12" s="36" t="s">
        <v>61</v>
      </c>
    </row>
    <row r="13" spans="1:8" s="20" customFormat="1" x14ac:dyDescent="0.25">
      <c r="A13" s="4" t="s">
        <v>46</v>
      </c>
      <c r="B13" s="4">
        <v>51807493</v>
      </c>
      <c r="C13" s="1" t="s">
        <v>38</v>
      </c>
      <c r="D13" s="2">
        <v>41640</v>
      </c>
      <c r="E13" s="2">
        <v>42735</v>
      </c>
      <c r="F13" s="3">
        <v>1000000</v>
      </c>
      <c r="G13" s="3">
        <v>3205.03</v>
      </c>
      <c r="H13" s="36" t="s">
        <v>62</v>
      </c>
    </row>
    <row r="14" spans="1:8" s="20" customFormat="1" x14ac:dyDescent="0.25">
      <c r="A14" s="4" t="s">
        <v>46</v>
      </c>
      <c r="B14" s="4">
        <v>51807493</v>
      </c>
      <c r="C14" s="1" t="s">
        <v>38</v>
      </c>
      <c r="D14" s="2">
        <v>41395</v>
      </c>
      <c r="E14" s="2">
        <v>42004</v>
      </c>
      <c r="F14" s="3">
        <v>1073000</v>
      </c>
      <c r="G14" s="3">
        <v>3977.94</v>
      </c>
      <c r="H14" s="36" t="s">
        <v>63</v>
      </c>
    </row>
    <row r="15" spans="1:8" s="20" customFormat="1" x14ac:dyDescent="0.25">
      <c r="A15" s="4" t="s">
        <v>47</v>
      </c>
      <c r="B15" s="4">
        <v>968707559</v>
      </c>
      <c r="C15" s="1" t="s">
        <v>38</v>
      </c>
      <c r="D15" s="2">
        <v>41061</v>
      </c>
      <c r="E15" s="2">
        <v>42155</v>
      </c>
      <c r="F15" s="3">
        <v>10000000</v>
      </c>
      <c r="G15" s="3">
        <v>3823.28</v>
      </c>
      <c r="H15" s="36" t="s">
        <v>64</v>
      </c>
    </row>
    <row r="16" spans="1:8" s="20" customFormat="1" x14ac:dyDescent="0.25">
      <c r="A16" s="4" t="s">
        <v>47</v>
      </c>
      <c r="B16" s="4">
        <v>968707559</v>
      </c>
      <c r="C16" s="1" t="s">
        <v>38</v>
      </c>
      <c r="D16" s="2">
        <v>41548</v>
      </c>
      <c r="E16" s="2">
        <v>42185</v>
      </c>
      <c r="F16" s="3">
        <v>1000000</v>
      </c>
      <c r="G16" s="3">
        <v>706.14</v>
      </c>
      <c r="H16" s="36" t="s">
        <v>57</v>
      </c>
    </row>
    <row r="17" spans="1:8" x14ac:dyDescent="0.25">
      <c r="A17" s="4" t="s">
        <v>48</v>
      </c>
      <c r="B17" s="5">
        <v>34930156</v>
      </c>
      <c r="C17" s="1" t="s">
        <v>38</v>
      </c>
      <c r="D17" s="6">
        <v>41715</v>
      </c>
      <c r="E17" s="6">
        <v>42810</v>
      </c>
      <c r="F17" s="7">
        <v>250000</v>
      </c>
      <c r="G17" s="7">
        <v>84018.2</v>
      </c>
      <c r="H17" s="5" t="s">
        <v>65</v>
      </c>
    </row>
    <row r="18" spans="1:8" x14ac:dyDescent="0.25">
      <c r="A18" s="4" t="s">
        <v>50</v>
      </c>
      <c r="B18" s="5">
        <v>53452827</v>
      </c>
      <c r="C18" s="1" t="s">
        <v>38</v>
      </c>
      <c r="D18" s="6">
        <v>40625</v>
      </c>
      <c r="E18" s="6">
        <v>41790</v>
      </c>
      <c r="F18" s="7">
        <v>500000</v>
      </c>
      <c r="G18" s="7">
        <v>92400</v>
      </c>
      <c r="H18" s="5" t="s">
        <v>66</v>
      </c>
    </row>
    <row r="19" spans="1:8" x14ac:dyDescent="0.25">
      <c r="A19" s="4" t="s">
        <v>49</v>
      </c>
      <c r="B19" s="5">
        <v>193981057</v>
      </c>
      <c r="C19" s="1" t="s">
        <v>38</v>
      </c>
      <c r="D19" s="6">
        <v>41715</v>
      </c>
      <c r="E19" s="6">
        <v>42810</v>
      </c>
      <c r="F19" s="7">
        <v>250000</v>
      </c>
      <c r="G19" s="7">
        <v>14556.25</v>
      </c>
      <c r="H19" s="5" t="s">
        <v>65</v>
      </c>
    </row>
    <row r="20" spans="1:8" x14ac:dyDescent="0.25">
      <c r="A20" s="4" t="s">
        <v>51</v>
      </c>
      <c r="B20" s="5">
        <v>79336414</v>
      </c>
      <c r="C20" s="1" t="s">
        <v>38</v>
      </c>
      <c r="D20" s="6">
        <v>41283</v>
      </c>
      <c r="E20" s="6">
        <v>41647</v>
      </c>
      <c r="F20" s="7">
        <v>500000</v>
      </c>
      <c r="G20" s="7">
        <f>302700+17590+750+6150</f>
        <v>327190</v>
      </c>
      <c r="H20" s="5" t="s">
        <v>67</v>
      </c>
    </row>
    <row r="21" spans="1:8" x14ac:dyDescent="0.25">
      <c r="A21" s="4" t="s">
        <v>52</v>
      </c>
      <c r="B21" s="5">
        <v>45109659</v>
      </c>
      <c r="C21" s="1" t="s">
        <v>38</v>
      </c>
      <c r="D21" s="6">
        <v>41303</v>
      </c>
      <c r="E21" s="6">
        <v>42397</v>
      </c>
      <c r="F21" s="7">
        <v>500000</v>
      </c>
      <c r="G21" s="7">
        <f>117900+23748.93+46523.2+11139.5</f>
        <v>199311.63</v>
      </c>
      <c r="H21" s="5" t="s">
        <v>67</v>
      </c>
    </row>
    <row r="22" spans="1:8" x14ac:dyDescent="0.25">
      <c r="A22" s="4" t="s">
        <v>53</v>
      </c>
      <c r="B22" s="5">
        <v>49433352</v>
      </c>
      <c r="C22" s="1" t="s">
        <v>38</v>
      </c>
      <c r="D22" s="6">
        <v>41360</v>
      </c>
      <c r="E22" s="6">
        <v>42455</v>
      </c>
      <c r="F22" s="7">
        <v>500000</v>
      </c>
      <c r="G22" s="7">
        <f>96720+17910+1500+20786.3+12405.7</f>
        <v>149322</v>
      </c>
      <c r="H22" s="5" t="s">
        <v>67</v>
      </c>
    </row>
    <row r="23" spans="1:8" x14ac:dyDescent="0.25">
      <c r="A23" s="4" t="s">
        <v>69</v>
      </c>
      <c r="B23" s="5">
        <v>1120518</v>
      </c>
      <c r="C23" s="1" t="s">
        <v>38</v>
      </c>
      <c r="D23" s="6">
        <v>41743</v>
      </c>
      <c r="E23" s="6"/>
      <c r="F23" s="7">
        <v>2318292</v>
      </c>
      <c r="G23" s="7">
        <f>2186855.58+120920.91</f>
        <v>2307776.4900000002</v>
      </c>
      <c r="H23" s="5" t="s">
        <v>68</v>
      </c>
    </row>
    <row r="24" spans="1:8" x14ac:dyDescent="0.25">
      <c r="A24" s="4" t="s">
        <v>70</v>
      </c>
      <c r="B24" s="5">
        <v>605884451</v>
      </c>
      <c r="C24" s="1" t="s">
        <v>38</v>
      </c>
      <c r="D24" s="6">
        <v>41183</v>
      </c>
      <c r="E24" s="6">
        <v>42277</v>
      </c>
      <c r="F24" s="7">
        <v>2500000</v>
      </c>
      <c r="G24" s="7">
        <v>915.01</v>
      </c>
      <c r="H24" s="5" t="s">
        <v>74</v>
      </c>
    </row>
    <row r="25" spans="1:8" x14ac:dyDescent="0.25">
      <c r="A25" s="4" t="s">
        <v>72</v>
      </c>
      <c r="B25" s="5">
        <v>19495126</v>
      </c>
      <c r="C25" s="1" t="s">
        <v>38</v>
      </c>
      <c r="D25" s="6">
        <v>41779</v>
      </c>
      <c r="E25" s="6"/>
      <c r="F25" s="7">
        <v>28322</v>
      </c>
      <c r="G25" s="7">
        <v>28322</v>
      </c>
      <c r="H25" s="5" t="s">
        <v>75</v>
      </c>
    </row>
    <row r="26" spans="1:8" x14ac:dyDescent="0.25">
      <c r="A26" s="4" t="s">
        <v>73</v>
      </c>
      <c r="B26" s="5">
        <v>187162805</v>
      </c>
      <c r="C26" s="1" t="s">
        <v>38</v>
      </c>
      <c r="D26" s="6">
        <v>41779</v>
      </c>
      <c r="E26" s="6"/>
      <c r="F26" s="7">
        <v>39715.599999999999</v>
      </c>
      <c r="G26" s="7">
        <v>39715.599999999999</v>
      </c>
      <c r="H26" s="5" t="s">
        <v>75</v>
      </c>
    </row>
    <row r="27" spans="1:8" x14ac:dyDescent="0.25">
      <c r="A27" s="4" t="s">
        <v>71</v>
      </c>
      <c r="B27" s="5">
        <v>45323854</v>
      </c>
      <c r="C27" s="1" t="s">
        <v>38</v>
      </c>
      <c r="D27" s="6">
        <v>41873</v>
      </c>
      <c r="E27" s="6">
        <v>41934</v>
      </c>
      <c r="F27" s="7">
        <v>93000</v>
      </c>
      <c r="G27" s="7">
        <v>93000</v>
      </c>
      <c r="H27" s="5" t="s">
        <v>75</v>
      </c>
    </row>
    <row r="28" spans="1:8" x14ac:dyDescent="0.25">
      <c r="A28" s="4" t="s">
        <v>71</v>
      </c>
      <c r="B28" s="5">
        <v>45323854</v>
      </c>
      <c r="C28" s="1" t="s">
        <v>38</v>
      </c>
      <c r="D28" s="6">
        <v>41779</v>
      </c>
      <c r="E28" s="6"/>
      <c r="F28" s="7">
        <v>32000</v>
      </c>
      <c r="G28" s="7">
        <v>32000</v>
      </c>
      <c r="H28" s="5" t="s">
        <v>75</v>
      </c>
    </row>
    <row r="29" spans="1:8" x14ac:dyDescent="0.25">
      <c r="A29" s="4" t="s">
        <v>76</v>
      </c>
      <c r="B29" s="5">
        <v>177245276</v>
      </c>
      <c r="C29" s="1" t="s">
        <v>38</v>
      </c>
      <c r="D29" s="6">
        <v>41942</v>
      </c>
      <c r="E29" s="6">
        <v>42246</v>
      </c>
      <c r="F29" s="7">
        <v>748802.3</v>
      </c>
      <c r="G29" s="7">
        <f>562762.64+40485.34</f>
        <v>603247.98</v>
      </c>
      <c r="H29" s="5" t="s">
        <v>79</v>
      </c>
    </row>
    <row r="30" spans="1:8" x14ac:dyDescent="0.25">
      <c r="A30" s="4" t="s">
        <v>72</v>
      </c>
      <c r="B30" s="5">
        <v>19495126</v>
      </c>
      <c r="C30" s="1" t="s">
        <v>38</v>
      </c>
      <c r="D30" s="6">
        <v>41943</v>
      </c>
      <c r="E30" s="6">
        <v>42004</v>
      </c>
      <c r="F30" s="7">
        <v>39500</v>
      </c>
      <c r="G30" s="7">
        <v>39500</v>
      </c>
      <c r="H30" s="5" t="s">
        <v>75</v>
      </c>
    </row>
    <row r="31" spans="1:8" x14ac:dyDescent="0.25">
      <c r="A31" s="4" t="s">
        <v>78</v>
      </c>
      <c r="B31" s="5">
        <v>79103497</v>
      </c>
      <c r="C31" s="1" t="s">
        <v>38</v>
      </c>
      <c r="D31" s="6">
        <v>41912</v>
      </c>
      <c r="E31" s="6">
        <v>42308</v>
      </c>
      <c r="F31" s="7">
        <v>243525</v>
      </c>
      <c r="G31" s="7">
        <f>151439.82+20323.4</f>
        <v>171763.22</v>
      </c>
      <c r="H31" s="5" t="s">
        <v>77</v>
      </c>
    </row>
    <row r="32" spans="1:8" x14ac:dyDescent="0.25">
      <c r="A32" s="4" t="s">
        <v>78</v>
      </c>
      <c r="B32" s="5">
        <v>79103497</v>
      </c>
      <c r="C32" s="1" t="s">
        <v>38</v>
      </c>
      <c r="D32" s="6">
        <v>41912</v>
      </c>
      <c r="E32" s="6">
        <v>42308</v>
      </c>
      <c r="F32" s="7">
        <v>231294</v>
      </c>
      <c r="G32" s="7">
        <f>158949.97+55335.1</f>
        <v>214285.07</v>
      </c>
      <c r="H32" s="5" t="s">
        <v>77</v>
      </c>
    </row>
    <row r="33" spans="1:8" x14ac:dyDescent="0.25">
      <c r="A33" s="4" t="s">
        <v>78</v>
      </c>
      <c r="B33" s="5">
        <v>79103497</v>
      </c>
      <c r="C33" s="1" t="s">
        <v>38</v>
      </c>
      <c r="D33" s="6">
        <v>41912</v>
      </c>
      <c r="E33" s="6">
        <v>42308</v>
      </c>
      <c r="F33" s="7">
        <v>245775</v>
      </c>
      <c r="G33" s="7">
        <v>245775</v>
      </c>
      <c r="H33" s="5" t="s">
        <v>77</v>
      </c>
    </row>
    <row r="34" spans="1:8" x14ac:dyDescent="0.25">
      <c r="A34" s="4" t="s">
        <v>78</v>
      </c>
      <c r="B34" s="5">
        <v>79103497</v>
      </c>
      <c r="C34" s="1" t="s">
        <v>38</v>
      </c>
      <c r="D34" s="6">
        <v>41912</v>
      </c>
      <c r="E34" s="6">
        <v>42308</v>
      </c>
      <c r="F34" s="7">
        <v>226650</v>
      </c>
      <c r="G34" s="7">
        <f>140611.08+65624.17</f>
        <v>206235.25</v>
      </c>
      <c r="H34" s="5" t="s">
        <v>77</v>
      </c>
    </row>
    <row r="35" spans="1:8" x14ac:dyDescent="0.25">
      <c r="A35" s="4" t="s">
        <v>78</v>
      </c>
      <c r="B35" s="5">
        <v>79103497</v>
      </c>
      <c r="C35" s="1" t="s">
        <v>38</v>
      </c>
      <c r="D35" s="6">
        <v>41912</v>
      </c>
      <c r="E35" s="6">
        <v>42308</v>
      </c>
      <c r="F35" s="7">
        <v>225850</v>
      </c>
      <c r="G35" s="7">
        <f>121262.41+38126.18</f>
        <v>159388.59</v>
      </c>
      <c r="H35" s="5" t="s">
        <v>77</v>
      </c>
    </row>
    <row r="36" spans="1:8" x14ac:dyDescent="0.25">
      <c r="A36" s="4" t="s">
        <v>81</v>
      </c>
      <c r="B36" s="5">
        <v>21019674</v>
      </c>
      <c r="C36" s="1" t="s">
        <v>38</v>
      </c>
      <c r="D36" s="6">
        <v>42087</v>
      </c>
      <c r="E36" s="6">
        <v>42452</v>
      </c>
      <c r="F36" s="7">
        <v>168253.42</v>
      </c>
      <c r="G36" s="7">
        <v>168253.42</v>
      </c>
      <c r="H36" s="5" t="s">
        <v>55</v>
      </c>
    </row>
    <row r="37" spans="1:8" x14ac:dyDescent="0.25">
      <c r="A37" s="4" t="s">
        <v>80</v>
      </c>
      <c r="B37" s="5">
        <v>108267592</v>
      </c>
      <c r="C37" s="1" t="s">
        <v>38</v>
      </c>
      <c r="D37" s="6">
        <v>42019</v>
      </c>
      <c r="E37" s="6"/>
      <c r="F37" s="7">
        <v>6250</v>
      </c>
      <c r="G37" s="7">
        <v>6250</v>
      </c>
      <c r="H37" s="5" t="s">
        <v>55</v>
      </c>
    </row>
    <row r="38" spans="1:8" x14ac:dyDescent="0.25">
      <c r="A38" s="4" t="s">
        <v>82</v>
      </c>
      <c r="B38" s="5">
        <v>11806170</v>
      </c>
      <c r="C38" s="1" t="s">
        <v>38</v>
      </c>
      <c r="D38" s="6">
        <v>41821</v>
      </c>
      <c r="E38" s="6">
        <v>42460</v>
      </c>
      <c r="F38" s="7">
        <v>500000</v>
      </c>
      <c r="G38" s="7">
        <f>9798.97+104903.89+215.08</f>
        <v>114917.94</v>
      </c>
      <c r="H38" s="5" t="s">
        <v>83</v>
      </c>
    </row>
    <row r="39" spans="1:8" x14ac:dyDescent="0.25">
      <c r="A39" s="4" t="s">
        <v>84</v>
      </c>
      <c r="B39" s="5">
        <v>809824100</v>
      </c>
      <c r="C39" s="1" t="s">
        <v>38</v>
      </c>
      <c r="D39" s="6">
        <v>42101</v>
      </c>
      <c r="E39" s="6">
        <v>42124</v>
      </c>
      <c r="F39" s="7">
        <v>5000</v>
      </c>
      <c r="G39" s="7">
        <v>5000</v>
      </c>
      <c r="H39" s="5" t="s">
        <v>55</v>
      </c>
    </row>
    <row r="40" spans="1:8" x14ac:dyDescent="0.25">
      <c r="A40" s="4"/>
      <c r="B40" s="5"/>
      <c r="C40" s="1"/>
      <c r="D40" s="6"/>
      <c r="E40" s="6"/>
      <c r="F40" s="7"/>
      <c r="G40" s="7"/>
      <c r="H40" s="5"/>
    </row>
    <row r="41" spans="1:8" x14ac:dyDescent="0.25">
      <c r="A41" s="4" t="s">
        <v>85</v>
      </c>
      <c r="B41" s="5">
        <v>119162642</v>
      </c>
      <c r="C41" s="1" t="s">
        <v>38</v>
      </c>
      <c r="D41" s="6">
        <v>41944</v>
      </c>
      <c r="E41" s="6">
        <v>42308</v>
      </c>
      <c r="F41" s="7">
        <v>85100</v>
      </c>
      <c r="G41" s="7">
        <v>85100</v>
      </c>
      <c r="H41" s="5" t="s">
        <v>86</v>
      </c>
    </row>
    <row r="42" spans="1:8" x14ac:dyDescent="0.25">
      <c r="A42" s="4" t="s">
        <v>72</v>
      </c>
      <c r="B42" s="5">
        <v>19495126</v>
      </c>
      <c r="C42" s="1" t="s">
        <v>38</v>
      </c>
      <c r="D42" s="6">
        <v>42185</v>
      </c>
      <c r="E42" s="6">
        <v>42052</v>
      </c>
      <c r="F42" s="7">
        <v>73900</v>
      </c>
      <c r="G42" s="7">
        <v>73900</v>
      </c>
      <c r="H42" s="5" t="s">
        <v>75</v>
      </c>
    </row>
    <row r="43" spans="1:8" x14ac:dyDescent="0.25">
      <c r="A43" s="4" t="s">
        <v>71</v>
      </c>
      <c r="B43" s="5">
        <v>45323854</v>
      </c>
      <c r="C43" s="1" t="s">
        <v>38</v>
      </c>
      <c r="D43" s="6">
        <v>42185</v>
      </c>
      <c r="E43" s="6"/>
      <c r="F43" s="7">
        <v>71840</v>
      </c>
      <c r="G43" s="7">
        <v>71840</v>
      </c>
      <c r="H43" s="5" t="s">
        <v>75</v>
      </c>
    </row>
    <row r="44" spans="1:8" x14ac:dyDescent="0.25">
      <c r="A44" s="4" t="s">
        <v>71</v>
      </c>
      <c r="B44" s="5">
        <v>45323854</v>
      </c>
      <c r="C44" s="1" t="s">
        <v>38</v>
      </c>
      <c r="D44" s="6"/>
      <c r="E44" s="6"/>
      <c r="F44" s="7">
        <v>90099.05</v>
      </c>
      <c r="G44" s="7">
        <v>90099.05</v>
      </c>
      <c r="H44" s="5" t="s">
        <v>75</v>
      </c>
    </row>
    <row r="45" spans="1:8" x14ac:dyDescent="0.25">
      <c r="A45" s="4" t="s">
        <v>71</v>
      </c>
      <c r="B45" s="5">
        <v>45323854</v>
      </c>
      <c r="C45" s="1" t="s">
        <v>38</v>
      </c>
      <c r="D45" s="6">
        <v>40831</v>
      </c>
      <c r="E45" s="6">
        <v>41926</v>
      </c>
      <c r="F45" s="7">
        <v>425535.08</v>
      </c>
      <c r="G45" s="7">
        <v>34439.64</v>
      </c>
      <c r="H45" s="5" t="s">
        <v>75</v>
      </c>
    </row>
    <row r="46" spans="1:8" x14ac:dyDescent="0.25">
      <c r="A46" s="4" t="s">
        <v>88</v>
      </c>
      <c r="B46" s="5">
        <v>800553024</v>
      </c>
      <c r="C46" s="1" t="s">
        <v>38</v>
      </c>
      <c r="D46" s="6">
        <v>42153</v>
      </c>
      <c r="E46" s="6"/>
      <c r="F46" s="7">
        <v>3500</v>
      </c>
      <c r="G46" s="7">
        <v>3500</v>
      </c>
      <c r="H46" s="5" t="s">
        <v>87</v>
      </c>
    </row>
    <row r="47" spans="1:8" x14ac:dyDescent="0.25">
      <c r="A47" s="4" t="s">
        <v>89</v>
      </c>
      <c r="B47" s="5">
        <v>77782691</v>
      </c>
      <c r="C47" s="1" t="s">
        <v>38</v>
      </c>
      <c r="D47" s="6">
        <v>41944</v>
      </c>
      <c r="E47" s="6">
        <v>42328</v>
      </c>
      <c r="F47" s="7">
        <v>94449</v>
      </c>
      <c r="G47" s="7">
        <v>61154.66</v>
      </c>
      <c r="H47" s="5" t="s">
        <v>86</v>
      </c>
    </row>
    <row r="48" spans="1:8" x14ac:dyDescent="0.25">
      <c r="A48" s="4" t="s">
        <v>90</v>
      </c>
      <c r="B48" s="5">
        <v>19288190</v>
      </c>
      <c r="C48" s="1" t="s">
        <v>38</v>
      </c>
      <c r="D48" s="6">
        <v>41648</v>
      </c>
      <c r="E48" s="6">
        <v>42369</v>
      </c>
      <c r="F48" s="7">
        <v>500000</v>
      </c>
      <c r="G48" s="7">
        <v>54003.4</v>
      </c>
      <c r="H48" s="5" t="s">
        <v>79</v>
      </c>
    </row>
    <row r="49" spans="1:8" x14ac:dyDescent="0.25">
      <c r="A49" s="4" t="s">
        <v>91</v>
      </c>
      <c r="B49" s="5">
        <v>43681391</v>
      </c>
      <c r="C49" s="1" t="s">
        <v>38</v>
      </c>
      <c r="D49" s="6">
        <v>42124</v>
      </c>
      <c r="E49" s="6">
        <v>42307</v>
      </c>
      <c r="F49" s="7">
        <v>6000</v>
      </c>
      <c r="G49" s="7">
        <v>6000</v>
      </c>
      <c r="H49" s="5" t="s">
        <v>87</v>
      </c>
    </row>
    <row r="50" spans="1:8" x14ac:dyDescent="0.25">
      <c r="A50" s="4" t="s">
        <v>91</v>
      </c>
      <c r="B50" s="5">
        <v>43681391</v>
      </c>
      <c r="C50" s="1" t="s">
        <v>38</v>
      </c>
      <c r="D50" s="6">
        <v>42216</v>
      </c>
      <c r="E50" s="6">
        <v>42607</v>
      </c>
      <c r="F50" s="7">
        <v>2500</v>
      </c>
      <c r="G50" s="7">
        <v>2500</v>
      </c>
      <c r="H50" s="5" t="s">
        <v>87</v>
      </c>
    </row>
    <row r="51" spans="1:8" x14ac:dyDescent="0.25">
      <c r="A51" s="4" t="s">
        <v>92</v>
      </c>
      <c r="B51" s="5"/>
      <c r="C51" s="1" t="s">
        <v>38</v>
      </c>
      <c r="D51" s="6"/>
      <c r="E51" s="6"/>
      <c r="F51" s="7">
        <v>17000</v>
      </c>
      <c r="G51" s="7">
        <v>17000</v>
      </c>
      <c r="H51" s="5" t="s">
        <v>87</v>
      </c>
    </row>
    <row r="52" spans="1:8" x14ac:dyDescent="0.25">
      <c r="A52" s="4" t="s">
        <v>93</v>
      </c>
      <c r="B52" s="5">
        <v>87443313</v>
      </c>
      <c r="C52" s="1" t="s">
        <v>38</v>
      </c>
      <c r="D52" s="6">
        <v>41518</v>
      </c>
      <c r="E52" s="6">
        <v>42613</v>
      </c>
      <c r="F52" s="7">
        <v>131481.14000000001</v>
      </c>
      <c r="G52" s="7">
        <v>10348.620000000001</v>
      </c>
      <c r="H52" s="5" t="s">
        <v>79</v>
      </c>
    </row>
    <row r="53" spans="1:8" x14ac:dyDescent="0.25">
      <c r="A53" s="4" t="s">
        <v>72</v>
      </c>
      <c r="B53" s="5">
        <v>19495126</v>
      </c>
      <c r="C53" s="1" t="s">
        <v>38</v>
      </c>
      <c r="D53" s="6">
        <v>42292</v>
      </c>
      <c r="E53" s="6">
        <v>42460</v>
      </c>
      <c r="F53" s="7">
        <v>70800</v>
      </c>
      <c r="G53" s="7">
        <v>70800</v>
      </c>
      <c r="H53" s="5" t="s">
        <v>75</v>
      </c>
    </row>
    <row r="54" spans="1:8" x14ac:dyDescent="0.25">
      <c r="A54" s="4" t="s">
        <v>94</v>
      </c>
      <c r="B54" s="5">
        <v>195987289</v>
      </c>
      <c r="C54" s="1" t="s">
        <v>38</v>
      </c>
      <c r="D54" s="6">
        <v>42292</v>
      </c>
      <c r="E54" s="6">
        <v>42460</v>
      </c>
      <c r="F54" s="7">
        <v>48725</v>
      </c>
      <c r="G54" s="7">
        <v>13470.51</v>
      </c>
      <c r="H54" s="5" t="s">
        <v>75</v>
      </c>
    </row>
    <row r="55" spans="1:8" x14ac:dyDescent="0.25">
      <c r="A55" s="4" t="s">
        <v>96</v>
      </c>
      <c r="B55" s="5"/>
      <c r="C55" s="1" t="s">
        <v>38</v>
      </c>
      <c r="D55" s="6">
        <v>42269</v>
      </c>
      <c r="E55" s="6"/>
      <c r="F55" s="7">
        <v>10739.57</v>
      </c>
      <c r="G55" s="7">
        <v>10739.57</v>
      </c>
      <c r="H55" s="5" t="s">
        <v>95</v>
      </c>
    </row>
    <row r="56" spans="1:8" x14ac:dyDescent="0.25">
      <c r="A56" s="4" t="s">
        <v>92</v>
      </c>
      <c r="B56" s="5"/>
      <c r="C56" s="1" t="s">
        <v>38</v>
      </c>
      <c r="D56" s="6"/>
      <c r="E56" s="6"/>
      <c r="F56" s="7">
        <v>20000</v>
      </c>
      <c r="G56" s="7">
        <v>20000</v>
      </c>
      <c r="H56" s="5" t="s">
        <v>87</v>
      </c>
    </row>
    <row r="57" spans="1:8" x14ac:dyDescent="0.25">
      <c r="A57" s="4" t="s">
        <v>97</v>
      </c>
      <c r="B57" s="5"/>
      <c r="C57" s="1" t="s">
        <v>38</v>
      </c>
      <c r="D57" s="6">
        <v>42474</v>
      </c>
      <c r="E57" s="6"/>
      <c r="F57" s="7">
        <v>3340</v>
      </c>
      <c r="G57" s="7">
        <v>3340</v>
      </c>
      <c r="H57" s="5" t="s">
        <v>95</v>
      </c>
    </row>
    <row r="58" spans="1:8" x14ac:dyDescent="0.25">
      <c r="A58" s="4" t="s">
        <v>98</v>
      </c>
      <c r="B58" s="5"/>
      <c r="C58" s="1" t="s">
        <v>38</v>
      </c>
      <c r="D58" s="6">
        <v>42566</v>
      </c>
      <c r="E58" s="6"/>
      <c r="F58" s="7">
        <v>11700</v>
      </c>
      <c r="G58" s="7">
        <v>11700</v>
      </c>
      <c r="H58" s="5" t="s">
        <v>95</v>
      </c>
    </row>
    <row r="59" spans="1:8" x14ac:dyDescent="0.25">
      <c r="A59" s="4" t="s">
        <v>99</v>
      </c>
      <c r="B59" s="5"/>
      <c r="C59" s="1" t="s">
        <v>38</v>
      </c>
      <c r="D59" s="6">
        <v>42657</v>
      </c>
      <c r="E59" s="6"/>
      <c r="F59" s="7">
        <v>53474.2</v>
      </c>
      <c r="G59" s="7">
        <f>39500+13974.2</f>
        <v>53474.2</v>
      </c>
      <c r="H59" s="5" t="s">
        <v>95</v>
      </c>
    </row>
    <row r="60" spans="1:8" x14ac:dyDescent="0.25">
      <c r="A60" t="s">
        <v>100</v>
      </c>
      <c r="B60"/>
      <c r="C60" s="1" t="s">
        <v>38</v>
      </c>
      <c r="D60" s="37">
        <v>42878</v>
      </c>
      <c r="E60" s="37"/>
      <c r="F60" s="38">
        <v>34425</v>
      </c>
      <c r="G60" s="38">
        <v>34425</v>
      </c>
      <c r="H60" s="5" t="s">
        <v>95</v>
      </c>
    </row>
    <row r="61" spans="1:8" x14ac:dyDescent="0.25">
      <c r="A61" s="4" t="s">
        <v>101</v>
      </c>
      <c r="B61" s="5"/>
      <c r="C61" s="1" t="s">
        <v>38</v>
      </c>
      <c r="D61" s="6">
        <v>43021</v>
      </c>
      <c r="E61" s="6">
        <v>43100</v>
      </c>
      <c r="F61" s="7">
        <v>25000</v>
      </c>
      <c r="G61" s="7">
        <v>25000</v>
      </c>
      <c r="H61" s="5" t="s">
        <v>102</v>
      </c>
    </row>
    <row r="62" spans="1:8" x14ac:dyDescent="0.25">
      <c r="A62" s="4" t="s">
        <v>103</v>
      </c>
      <c r="B62" s="5"/>
      <c r="C62" s="1" t="s">
        <v>38</v>
      </c>
      <c r="D62" s="6">
        <v>42061</v>
      </c>
      <c r="E62" s="6">
        <v>43039</v>
      </c>
      <c r="F62" s="7">
        <v>45000</v>
      </c>
      <c r="G62" s="7">
        <v>37500</v>
      </c>
      <c r="H62" s="5" t="s">
        <v>104</v>
      </c>
    </row>
    <row r="63" spans="1:8" x14ac:dyDescent="0.25">
      <c r="A63" s="4" t="s">
        <v>48</v>
      </c>
      <c r="B63" s="5">
        <v>34930156</v>
      </c>
      <c r="C63" s="1" t="s">
        <v>38</v>
      </c>
      <c r="D63" s="6">
        <v>42795</v>
      </c>
      <c r="E63" s="6">
        <v>43890</v>
      </c>
      <c r="F63" s="7">
        <v>500000</v>
      </c>
      <c r="G63" s="7">
        <f>5923.5+6881+71600+20000</f>
        <v>104404.5</v>
      </c>
      <c r="H63" s="5" t="s">
        <v>65</v>
      </c>
    </row>
    <row r="64" spans="1:8" x14ac:dyDescent="0.25">
      <c r="A64" s="4" t="s">
        <v>71</v>
      </c>
      <c r="B64" s="5">
        <v>45323854</v>
      </c>
      <c r="C64" s="1" t="s">
        <v>38</v>
      </c>
      <c r="D64" s="6">
        <v>43227</v>
      </c>
      <c r="E64" s="6">
        <v>43312</v>
      </c>
      <c r="F64" s="7">
        <v>1167125</v>
      </c>
      <c r="G64" s="7">
        <v>901012.5</v>
      </c>
      <c r="H64" s="5" t="s">
        <v>75</v>
      </c>
    </row>
    <row r="65" spans="1:8" x14ac:dyDescent="0.25">
      <c r="A65" s="4" t="s">
        <v>53</v>
      </c>
      <c r="B65" s="5">
        <v>49433352</v>
      </c>
      <c r="C65" s="1" t="s">
        <v>38</v>
      </c>
      <c r="D65" s="6">
        <v>43325</v>
      </c>
      <c r="E65" s="6">
        <v>43616</v>
      </c>
      <c r="F65" s="7">
        <v>123944</v>
      </c>
      <c r="G65" s="7">
        <v>123944</v>
      </c>
      <c r="H65" s="5" t="s">
        <v>106</v>
      </c>
    </row>
    <row r="66" spans="1:8" x14ac:dyDescent="0.25">
      <c r="A66" s="4" t="s">
        <v>105</v>
      </c>
      <c r="B66" s="5"/>
      <c r="C66" s="1" t="s">
        <v>38</v>
      </c>
      <c r="D66" s="6">
        <v>43311</v>
      </c>
      <c r="E66" s="6">
        <v>43675</v>
      </c>
      <c r="F66" s="7">
        <v>1109578.5</v>
      </c>
      <c r="G66" s="7">
        <v>1109578.5</v>
      </c>
      <c r="H66" s="5" t="s">
        <v>107</v>
      </c>
    </row>
    <row r="67" spans="1:8" x14ac:dyDescent="0.25">
      <c r="A67" s="4" t="s">
        <v>108</v>
      </c>
      <c r="B67" s="5"/>
      <c r="C67" s="5" t="s">
        <v>38</v>
      </c>
      <c r="D67" s="6">
        <v>43396</v>
      </c>
      <c r="E67" s="6">
        <v>43434</v>
      </c>
      <c r="F67" s="7">
        <v>3500</v>
      </c>
      <c r="G67" s="7">
        <v>3500</v>
      </c>
      <c r="H67" s="5" t="s">
        <v>109</v>
      </c>
    </row>
    <row r="68" spans="1:8" x14ac:dyDescent="0.25">
      <c r="A68" s="4"/>
      <c r="B68" s="5"/>
      <c r="C68" s="5"/>
      <c r="D68" s="6"/>
      <c r="E68" s="6"/>
      <c r="F68" s="7"/>
      <c r="G68" s="7"/>
      <c r="H68" s="5"/>
    </row>
    <row r="69" spans="1:8" x14ac:dyDescent="0.25">
      <c r="A69" s="4"/>
      <c r="B69" s="5"/>
      <c r="C69" s="5"/>
      <c r="D69" s="6"/>
      <c r="E69" s="6"/>
      <c r="F69" s="7"/>
      <c r="G69" s="7"/>
      <c r="H69" s="5"/>
    </row>
    <row r="70" spans="1:8" x14ac:dyDescent="0.25">
      <c r="A70" s="4"/>
      <c r="B70" s="5"/>
      <c r="C70" s="5"/>
      <c r="D70" s="6"/>
      <c r="E70" s="6"/>
      <c r="F70" s="7"/>
      <c r="G70" s="7"/>
      <c r="H70" s="5"/>
    </row>
    <row r="71" spans="1:8" x14ac:dyDescent="0.25">
      <c r="A71" s="4"/>
      <c r="B71" s="5"/>
      <c r="C71" s="5"/>
      <c r="D71" s="6"/>
      <c r="E71" s="6"/>
      <c r="F71" s="7"/>
      <c r="G71" s="7"/>
      <c r="H71" s="5"/>
    </row>
    <row r="72" spans="1:8" x14ac:dyDescent="0.25">
      <c r="A72" s="4"/>
      <c r="B72" s="5"/>
      <c r="C72" s="5"/>
      <c r="D72" s="6"/>
      <c r="E72" s="6"/>
      <c r="F72" s="7"/>
      <c r="G72" s="7"/>
      <c r="H72" s="5"/>
    </row>
    <row r="73" spans="1:8" x14ac:dyDescent="0.25">
      <c r="A73" s="4"/>
      <c r="B73" s="5"/>
      <c r="C73" s="5"/>
      <c r="D73" s="6"/>
      <c r="E73" s="6"/>
      <c r="F73" s="7"/>
      <c r="G73" s="7"/>
      <c r="H73" s="5"/>
    </row>
    <row r="74" spans="1:8" x14ac:dyDescent="0.25">
      <c r="A74" s="4"/>
      <c r="B74" s="5"/>
      <c r="C74" s="5"/>
      <c r="D74" s="6"/>
      <c r="E74" s="6"/>
      <c r="F74" s="7"/>
      <c r="G74" s="7"/>
      <c r="H74" s="5"/>
    </row>
    <row r="75" spans="1:8" x14ac:dyDescent="0.25">
      <c r="A75" s="4"/>
      <c r="B75" s="5"/>
      <c r="C75" s="5"/>
      <c r="D75" s="6"/>
      <c r="E75" s="6"/>
      <c r="F75" s="7"/>
      <c r="G75" s="7"/>
      <c r="H75" s="5"/>
    </row>
    <row r="76" spans="1:8" x14ac:dyDescent="0.25">
      <c r="A76" s="5"/>
      <c r="B76" s="5"/>
      <c r="C76" s="5"/>
      <c r="D76" s="6"/>
      <c r="E76" s="6"/>
      <c r="F76" s="7"/>
      <c r="G76" s="7"/>
      <c r="H76" s="5"/>
    </row>
    <row r="77" spans="1:8" x14ac:dyDescent="0.25">
      <c r="A77" s="21" t="s">
        <v>10</v>
      </c>
      <c r="B77" s="22"/>
      <c r="C77" s="22"/>
    </row>
    <row r="78" spans="1:8" x14ac:dyDescent="0.25">
      <c r="A78" s="21"/>
      <c r="B78" s="22"/>
      <c r="C78" s="22"/>
    </row>
    <row r="79" spans="1:8" x14ac:dyDescent="0.25">
      <c r="A79" s="21"/>
      <c r="B79" s="22"/>
      <c r="C79" s="22"/>
    </row>
    <row r="80" spans="1:8" x14ac:dyDescent="0.25">
      <c r="A80" s="21"/>
      <c r="B80" s="22"/>
      <c r="C80" s="22"/>
    </row>
    <row r="81" spans="1:7" x14ac:dyDescent="0.25">
      <c r="B81" s="22"/>
      <c r="C81" s="22"/>
    </row>
    <row r="83" spans="1:7" x14ac:dyDescent="0.25">
      <c r="A83" s="21"/>
    </row>
    <row r="84" spans="1:7" x14ac:dyDescent="0.25">
      <c r="A84" s="21"/>
    </row>
    <row r="85" spans="1:7" x14ac:dyDescent="0.25">
      <c r="A85" s="21"/>
    </row>
    <row r="86" spans="1:7" x14ac:dyDescent="0.25">
      <c r="A86" s="21"/>
    </row>
    <row r="87" spans="1:7" x14ac:dyDescent="0.25">
      <c r="A87" s="21"/>
    </row>
    <row r="88" spans="1:7" x14ac:dyDescent="0.25">
      <c r="A88" s="21"/>
      <c r="B88" s="22"/>
      <c r="C88" s="22"/>
    </row>
    <row r="89" spans="1:7" s="27" customFormat="1" x14ac:dyDescent="0.25">
      <c r="A89" s="21"/>
      <c r="B89" s="23"/>
      <c r="C89" s="24"/>
      <c r="D89" s="25"/>
      <c r="E89" s="25"/>
      <c r="F89" s="26"/>
      <c r="G89" s="26"/>
    </row>
    <row r="90" spans="1:7" x14ac:dyDescent="0.25">
      <c r="B90" s="23"/>
      <c r="C90" s="22"/>
    </row>
    <row r="91" spans="1:7" x14ac:dyDescent="0.25">
      <c r="B91" s="23"/>
      <c r="C91" s="22"/>
    </row>
  </sheetData>
  <sheetProtection password="CA47" sheet="1" objects="1" scenarios="1" insertRows="0" deleteRows="0" selectLockedCells="1"/>
  <pageMargins left="0.25" right="0.25" top="0.75" bottom="0.75" header="0.3" footer="0.3"/>
  <pageSetup scale="75" fitToWidth="0" fitToHeight="0" orientation="landscape" r:id="rId1"/>
  <headerFooter alignWithMargins="0">
    <oddHeader>&amp;CP.L. 113-2 Contract Reporting Template DRAFT</oddHeader>
    <oddFooter>&amp;L&amp;A&amp;R&amp;D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Reporting of Contractors</vt:lpstr>
      <vt:lpstr>'Reporting of Contractors'!Print_Area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Foulds, Phyllis J</dc:creator>
  <cp:lastModifiedBy>Buono, Cathy</cp:lastModifiedBy>
  <cp:lastPrinted>2018-10-30T17:46:22Z</cp:lastPrinted>
  <dcterms:created xsi:type="dcterms:W3CDTF">2013-12-19T20:17:20Z</dcterms:created>
  <dcterms:modified xsi:type="dcterms:W3CDTF">2019-01-31T21:12:08Z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780553634</vt:i4>
  </property>
  <property fmtid="{D5CDD505-2E9C-101B-9397-08002B2CF9AE}" pid="3" name="_NewReviewCycle">
    <vt:lpwstr/>
  </property>
  <property fmtid="{D5CDD505-2E9C-101B-9397-08002B2CF9AE}" pid="4" name="_EmailSubject">
    <vt:lpwstr>Contract reporting template for OneCPD upload</vt:lpwstr>
  </property>
  <property fmtid="{D5CDD505-2E9C-101B-9397-08002B2CF9AE}" pid="5" name="_AuthorEmail">
    <vt:lpwstr>Christopher.J.Narducci@hud.gov</vt:lpwstr>
  </property>
  <property fmtid="{D5CDD505-2E9C-101B-9397-08002B2CF9AE}" pid="6" name="_AuthorEmailDisplayName">
    <vt:lpwstr>Narducci, Christopher J</vt:lpwstr>
  </property>
  <property fmtid="{D5CDD505-2E9C-101B-9397-08002B2CF9AE}" pid="7" name="_PreviousAdHocReviewCycleID">
    <vt:i4>1304591644</vt:i4>
  </property>
  <property fmtid="{D5CDD505-2E9C-101B-9397-08002B2CF9AE}" pid="8" name="_ReviewingToolsShownOnce">
    <vt:lpwstr/>
  </property>
</Properties>
</file>