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471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Sheet1!$A$1:$H$34</definedName>
  </definedNames>
  <calcPr calcId="145621"/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24" i="1"/>
  <c r="E25" i="1"/>
  <c r="E26" i="1"/>
  <c r="E27" i="1"/>
  <c r="E28" i="1"/>
  <c r="E29" i="1"/>
  <c r="C30" i="1"/>
  <c r="C34" i="1" s="1"/>
  <c r="B30" i="1"/>
  <c r="B34" i="1" s="1"/>
  <c r="G32" i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E11" i="1"/>
  <c r="E12" i="1"/>
  <c r="E13" i="1"/>
  <c r="C15" i="1"/>
  <c r="G11" i="1" s="1"/>
  <c r="B15" i="1"/>
  <c r="E30" i="1" l="1"/>
  <c r="F23" i="1" s="1"/>
  <c r="D20" i="1"/>
  <c r="D23" i="1"/>
  <c r="D26" i="1"/>
  <c r="D19" i="1"/>
  <c r="D27" i="1"/>
  <c r="D22" i="1"/>
  <c r="D32" i="1"/>
  <c r="E34" i="1"/>
  <c r="H30" i="1"/>
  <c r="G13" i="1"/>
  <c r="G12" i="1"/>
  <c r="E15" i="1"/>
  <c r="H12" i="1" s="1"/>
  <c r="G30" i="1"/>
  <c r="F28" i="1"/>
  <c r="D29" i="1"/>
  <c r="D25" i="1"/>
  <c r="D21" i="1"/>
  <c r="D28" i="1"/>
  <c r="D24" i="1"/>
  <c r="F21" i="1" l="1"/>
  <c r="F25" i="1"/>
  <c r="F27" i="1"/>
  <c r="F20" i="1"/>
  <c r="F26" i="1"/>
  <c r="D30" i="1"/>
  <c r="D34" i="1" s="1"/>
  <c r="F24" i="1"/>
  <c r="F22" i="1"/>
  <c r="F19" i="1"/>
  <c r="F29" i="1"/>
  <c r="H11" i="1"/>
  <c r="H15" i="1" s="1"/>
  <c r="H13" i="1"/>
  <c r="G15" i="1"/>
  <c r="F30" i="1" l="1"/>
</calcChain>
</file>

<file path=xl/sharedStrings.xml><?xml version="1.0" encoding="utf-8"?>
<sst xmlns="http://schemas.openxmlformats.org/spreadsheetml/2006/main" count="37" uniqueCount="33">
  <si>
    <t>CITY OF SPRINGFIELD MASSACHUSETTS</t>
  </si>
  <si>
    <t>Residential Tax Rate per $1,000 of value</t>
  </si>
  <si>
    <t>Commercial/Industrial/Personal Property Tax Rate per $1,000 of value</t>
  </si>
  <si>
    <t>Taxable Accounts</t>
  </si>
  <si>
    <t>PARCEL COUNT</t>
  </si>
  <si>
    <t>% OF VALUE</t>
  </si>
  <si>
    <t>% OF LEVY</t>
  </si>
  <si>
    <t>Residential</t>
  </si>
  <si>
    <t>Commercial/Industrial</t>
  </si>
  <si>
    <t>Personal Property</t>
  </si>
  <si>
    <t>TOTAL TAXABLE</t>
  </si>
  <si>
    <t>PROPERTY TYPE</t>
  </si>
  <si>
    <t>AVERAGE VALUE</t>
  </si>
  <si>
    <t>AVERAGE TAX</t>
  </si>
  <si>
    <t>Single Family</t>
  </si>
  <si>
    <t>Condo</t>
  </si>
  <si>
    <t>Two &amp; Three Family</t>
  </si>
  <si>
    <t>Vacant Land</t>
  </si>
  <si>
    <t>Apartments</t>
  </si>
  <si>
    <t>Miscellaneous Residential</t>
  </si>
  <si>
    <t>Mixed Use Residential</t>
  </si>
  <si>
    <t>Mixed Use Commercial</t>
  </si>
  <si>
    <t>Commercial</t>
  </si>
  <si>
    <t>Industrial</t>
  </si>
  <si>
    <t>SUB TOTAL TAXABLE</t>
  </si>
  <si>
    <t>Exempt Parcels</t>
  </si>
  <si>
    <t>TOTAL</t>
  </si>
  <si>
    <t>TOTAL 2015 VALUE</t>
  </si>
  <si>
    <t>2017 Tax Rates</t>
  </si>
  <si>
    <t>FY 2017 PROPERTY TAX INFORMATION</t>
  </si>
  <si>
    <t>2017 VALUE</t>
  </si>
  <si>
    <t>2017 TAX</t>
  </si>
  <si>
    <t>TOTAL 2017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</si>
</sst>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4" fontId="2" fillId="2" borderId="5" xfId="2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164" fontId="3" fillId="0" borderId="11" xfId="1" applyNumberFormat="1" applyFont="1" applyBorder="1"/>
    <xf numFmtId="44" fontId="3" fillId="0" borderId="11" xfId="2" applyFont="1" applyBorder="1"/>
    <xf numFmtId="10" fontId="3" fillId="0" borderId="11" xfId="3" applyNumberFormat="1" applyFont="1" applyBorder="1"/>
    <xf numFmtId="165" fontId="3" fillId="0" borderId="11" xfId="2" applyNumberFormat="1" applyFont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0" fontId="2" fillId="2" borderId="5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164" fontId="3" fillId="0" borderId="5" xfId="1" applyNumberFormat="1" applyFont="1" applyBorder="1"/>
    <xf numFmtId="9" fontId="3" fillId="0" borderId="5" xfId="3" applyFont="1" applyBorder="1"/>
    <xf numFmtId="44" fontId="3" fillId="0" borderId="5" xfId="2" applyFont="1" applyBorder="1"/>
    <xf numFmtId="164" fontId="3" fillId="0" borderId="0" xfId="0" applyNumberFormat="1" applyFont="1"/>
    <xf numFmtId="0" fontId="2" fillId="2" borderId="5" xfId="0" applyFont="1" applyFill="1" applyBorder="1" applyAlignment="1">
      <alignment horizontal="center"/>
    </xf>
    <xf numFmtId="164" fontId="2" fillId="2" borderId="5" xfId="1" applyNumberFormat="1" applyFont="1" applyFill="1" applyBorder="1"/>
    <xf numFmtId="9" fontId="2" fillId="2" borderId="5" xfId="3" applyFont="1" applyFill="1" applyBorder="1"/>
    <xf numFmtId="164" fontId="3" fillId="0" borderId="0" xfId="1" applyNumberFormat="1" applyFont="1"/>
    <xf numFmtId="43" fontId="3" fillId="0" borderId="0" xfId="0" applyNumberFormat="1" applyFont="1"/>
    <xf numFmtId="0" fontId="3" fillId="0" borderId="12" xfId="0" applyFont="1" applyBorder="1"/>
    <xf numFmtId="164" fontId="3" fillId="0" borderId="12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tabSelected="1" workbookViewId="0">
      <selection activeCell="C30" sqref="C30"/>
    </sheetView>
  </sheetViews>
  <sheetFormatPr defaultColWidth="9.140625" defaultRowHeight="15.75" x14ac:dyDescent="0.25"/>
  <cols>
    <col min="1" max="1" width="26" style="1" bestFit="1" customWidth="1"/>
    <col min="2" max="2" width="9.42578125" style="1" bestFit="1" customWidth="1"/>
    <col min="3" max="3" width="16.42578125" style="1" customWidth="1"/>
    <col min="4" max="4" width="7.85546875" style="1" bestFit="1" customWidth="1"/>
    <col min="5" max="5" width="18.140625" style="1" bestFit="1" customWidth="1"/>
    <col min="6" max="6" width="6.140625" style="1" bestFit="1" customWidth="1"/>
    <col min="7" max="7" width="10.140625" style="1" bestFit="1" customWidth="1"/>
    <col min="8" max="8" width="12.7109375" style="1" bestFit="1" customWidth="1"/>
    <col min="9" max="9" width="9.140625" style="1"/>
    <col min="10" max="10" width="9.28515625" style="40" bestFit="1" customWidth="1"/>
    <col min="11" max="11" width="14.28515625" style="40" bestFit="1" customWidth="1"/>
    <col min="12" max="16384" width="9.140625" style="1"/>
  </cols>
  <sheetData>
    <row r="2" spans="1:11" x14ac:dyDescent="0.25">
      <c r="A2" s="35" t="s">
        <v>0</v>
      </c>
      <c r="B2" s="36"/>
      <c r="C2" s="36"/>
      <c r="D2" s="36"/>
      <c r="E2" s="36"/>
      <c r="F2" s="36"/>
      <c r="G2" s="36"/>
      <c r="H2" s="37"/>
    </row>
    <row r="4" spans="1:11" x14ac:dyDescent="0.25">
      <c r="A4" s="35" t="s">
        <v>29</v>
      </c>
      <c r="B4" s="36"/>
      <c r="C4" s="36"/>
      <c r="D4" s="36"/>
      <c r="E4" s="36"/>
      <c r="F4" s="36"/>
      <c r="G4" s="36"/>
      <c r="H4" s="37"/>
    </row>
    <row r="6" spans="1:11" x14ac:dyDescent="0.25">
      <c r="A6" s="38" t="s">
        <v>28</v>
      </c>
      <c r="B6" s="2">
        <v>19.66</v>
      </c>
      <c r="C6" s="3" t="s">
        <v>1</v>
      </c>
      <c r="D6" s="3"/>
      <c r="E6" s="3"/>
      <c r="F6" s="3"/>
      <c r="G6" s="3"/>
      <c r="H6" s="4"/>
    </row>
    <row r="7" spans="1:11" x14ac:dyDescent="0.25">
      <c r="A7" s="39"/>
      <c r="B7" s="2">
        <v>39.07</v>
      </c>
      <c r="C7" s="5" t="s">
        <v>2</v>
      </c>
      <c r="D7" s="5"/>
      <c r="E7" s="5"/>
      <c r="F7" s="5"/>
      <c r="G7" s="5"/>
      <c r="H7" s="6"/>
    </row>
    <row r="9" spans="1:11" s="9" customFormat="1" ht="31.5" x14ac:dyDescent="0.25">
      <c r="A9" s="7" t="s">
        <v>3</v>
      </c>
      <c r="B9" s="8" t="s">
        <v>4</v>
      </c>
      <c r="C9" s="8" t="s">
        <v>30</v>
      </c>
      <c r="D9" s="8"/>
      <c r="E9" s="8" t="s">
        <v>31</v>
      </c>
      <c r="F9" s="8"/>
      <c r="G9" s="8" t="s">
        <v>5</v>
      </c>
      <c r="H9" s="8" t="s">
        <v>6</v>
      </c>
      <c r="J9" s="41"/>
      <c r="K9" s="41"/>
    </row>
    <row r="10" spans="1:11" x14ac:dyDescent="0.25">
      <c r="A10" s="10"/>
      <c r="B10" s="11"/>
      <c r="C10" s="10"/>
      <c r="D10" s="33"/>
      <c r="E10" s="10"/>
      <c r="F10" s="10"/>
      <c r="G10" s="10"/>
      <c r="H10" s="10"/>
    </row>
    <row r="11" spans="1:11" x14ac:dyDescent="0.25">
      <c r="A11" s="10" t="s">
        <v>7</v>
      </c>
      <c r="B11" s="12">
        <v>39635</v>
      </c>
      <c r="C11" s="12">
        <v>5553040400</v>
      </c>
      <c r="E11" s="13">
        <f>C11*B6/1000</f>
        <v>109172774.264</v>
      </c>
      <c r="G11" s="14">
        <f>C11/C15</f>
        <v>0.72513348662985089</v>
      </c>
      <c r="H11" s="14">
        <f>E11/E15</f>
        <v>0.57035541694937153</v>
      </c>
      <c r="I11" s="9"/>
    </row>
    <row r="12" spans="1:11" x14ac:dyDescent="0.25">
      <c r="A12" s="10" t="s">
        <v>8</v>
      </c>
      <c r="B12" s="12">
        <v>2562</v>
      </c>
      <c r="C12" s="12">
        <v>1384958200</v>
      </c>
      <c r="E12" s="13">
        <f>C12*B7/1000</f>
        <v>54110316.873999998</v>
      </c>
      <c r="G12" s="14">
        <f>C12/C15</f>
        <v>0.18085219916689285</v>
      </c>
      <c r="H12" s="14">
        <f>E12/E15</f>
        <v>0.28269055678023325</v>
      </c>
      <c r="I12" s="9"/>
    </row>
    <row r="13" spans="1:11" x14ac:dyDescent="0.25">
      <c r="A13" s="10" t="s">
        <v>9</v>
      </c>
      <c r="B13" s="12">
        <v>3014</v>
      </c>
      <c r="C13" s="12">
        <v>719957490</v>
      </c>
      <c r="E13" s="13">
        <f>C13*B7/1000</f>
        <v>28128739.134300001</v>
      </c>
      <c r="G13" s="14">
        <f>C13/C15</f>
        <v>9.4014314203256288E-2</v>
      </c>
      <c r="H13" s="14">
        <f>E13/E15</f>
        <v>0.14695402627039519</v>
      </c>
      <c r="I13" s="9"/>
    </row>
    <row r="14" spans="1:11" ht="8.25" customHeight="1" x14ac:dyDescent="0.25">
      <c r="A14" s="10"/>
      <c r="B14" s="12"/>
      <c r="C14" s="12"/>
      <c r="D14" s="34"/>
      <c r="E14" s="15"/>
      <c r="F14" s="12"/>
      <c r="G14" s="14"/>
      <c r="H14" s="14"/>
    </row>
    <row r="15" spans="1:11" x14ac:dyDescent="0.25">
      <c r="A15" s="16" t="s">
        <v>10</v>
      </c>
      <c r="B15" s="17">
        <f>SUM(B11:B13)</f>
        <v>45211</v>
      </c>
      <c r="C15" s="17">
        <f>SUM(C11:C13)</f>
        <v>7657956090</v>
      </c>
      <c r="D15" s="17"/>
      <c r="E15" s="2">
        <f>SUM(E11:E14)</f>
        <v>191411830.2723</v>
      </c>
      <c r="F15" s="17"/>
      <c r="G15" s="18">
        <f>SUM(G11:G14)</f>
        <v>1</v>
      </c>
      <c r="H15" s="18">
        <f>SUM(H11:H14)</f>
        <v>1</v>
      </c>
    </row>
    <row r="17" spans="1:11" s="20" customFormat="1" ht="39.75" customHeight="1" x14ac:dyDescent="0.2">
      <c r="A17" s="8" t="s">
        <v>11</v>
      </c>
      <c r="B17" s="8" t="s">
        <v>4</v>
      </c>
      <c r="C17" s="8" t="s">
        <v>27</v>
      </c>
      <c r="D17" s="19" t="s">
        <v>5</v>
      </c>
      <c r="E17" s="19" t="s">
        <v>32</v>
      </c>
      <c r="F17" s="19" t="s">
        <v>6</v>
      </c>
      <c r="G17" s="8" t="s">
        <v>12</v>
      </c>
      <c r="H17" s="8" t="s">
        <v>13</v>
      </c>
      <c r="J17" s="42"/>
      <c r="K17" s="42"/>
    </row>
    <row r="18" spans="1:11" x14ac:dyDescent="0.25">
      <c r="A18" s="10"/>
      <c r="C18" s="10"/>
      <c r="D18" s="21"/>
      <c r="G18" s="22"/>
      <c r="H18" s="22"/>
    </row>
    <row r="19" spans="1:11" x14ac:dyDescent="0.25">
      <c r="A19" s="23" t="s">
        <v>14</v>
      </c>
      <c r="B19" s="24">
        <v>26181</v>
      </c>
      <c r="C19" s="24">
        <v>3716491200</v>
      </c>
      <c r="D19" s="25">
        <f t="shared" ref="D19:D29" si="0">C19/$C$34</f>
        <v>0.41408998567610711</v>
      </c>
      <c r="E19" s="26">
        <f>C19*B6/1000</f>
        <v>73066216.991999999</v>
      </c>
      <c r="F19" s="25">
        <f>E19/$E$30</f>
        <v>0.38172257633217832</v>
      </c>
      <c r="G19" s="24">
        <f t="shared" ref="G19:G25" si="1">ROUND(C19/B19,-2)</f>
        <v>142000</v>
      </c>
      <c r="H19" s="26">
        <f>G19*$B$6/1000</f>
        <v>2791.72</v>
      </c>
    </row>
    <row r="20" spans="1:11" x14ac:dyDescent="0.25">
      <c r="A20" s="23" t="s">
        <v>15</v>
      </c>
      <c r="B20" s="24">
        <v>1877</v>
      </c>
      <c r="C20" s="24">
        <v>148030500</v>
      </c>
      <c r="D20" s="25">
        <f t="shared" si="0"/>
        <v>1.6493500004689094E-2</v>
      </c>
      <c r="E20" s="26">
        <f>C20*B6/1000</f>
        <v>2910279.63</v>
      </c>
      <c r="F20" s="25">
        <f t="shared" ref="F20:F29" si="2">E20/$E$30</f>
        <v>1.5204282963387756E-2</v>
      </c>
      <c r="G20" s="24">
        <f t="shared" si="1"/>
        <v>78900</v>
      </c>
      <c r="H20" s="26">
        <f t="shared" ref="H20:H25" si="3">G20*$B$6/1000</f>
        <v>1551.174</v>
      </c>
    </row>
    <row r="21" spans="1:11" x14ac:dyDescent="0.25">
      <c r="A21" s="23" t="s">
        <v>16</v>
      </c>
      <c r="B21" s="24">
        <v>7608</v>
      </c>
      <c r="C21" s="24">
        <v>1063412700</v>
      </c>
      <c r="D21" s="25">
        <f t="shared" si="0"/>
        <v>0.11848502418377592</v>
      </c>
      <c r="E21" s="26">
        <f>C21*B6/1000</f>
        <v>20906693.682</v>
      </c>
      <c r="F21" s="25">
        <f t="shared" si="2"/>
        <v>0.10922362349421354</v>
      </c>
      <c r="G21" s="24">
        <f t="shared" si="1"/>
        <v>139800</v>
      </c>
      <c r="H21" s="26">
        <f t="shared" si="3"/>
        <v>2748.4679999999998</v>
      </c>
    </row>
    <row r="22" spans="1:11" x14ac:dyDescent="0.25">
      <c r="A22" s="23" t="s">
        <v>17</v>
      </c>
      <c r="B22" s="24">
        <v>2949</v>
      </c>
      <c r="C22" s="24">
        <v>44125000</v>
      </c>
      <c r="D22" s="25">
        <f t="shared" si="0"/>
        <v>4.9163901203259216E-3</v>
      </c>
      <c r="E22" s="26">
        <f>C22*B6/1000</f>
        <v>867497.5</v>
      </c>
      <c r="F22" s="25">
        <f t="shared" si="2"/>
        <v>4.5320997075567861E-3</v>
      </c>
      <c r="G22" s="24">
        <f t="shared" si="1"/>
        <v>15000</v>
      </c>
      <c r="H22" s="26">
        <f t="shared" si="3"/>
        <v>294.89999999999998</v>
      </c>
    </row>
    <row r="23" spans="1:11" x14ac:dyDescent="0.25">
      <c r="A23" s="23" t="s">
        <v>18</v>
      </c>
      <c r="B23" s="24">
        <v>684</v>
      </c>
      <c r="C23" s="24">
        <v>443102500</v>
      </c>
      <c r="D23" s="25">
        <f t="shared" si="0"/>
        <v>4.9370306023608306E-2</v>
      </c>
      <c r="E23" s="26">
        <f>C23*B6/1000</f>
        <v>8711395.1500000004</v>
      </c>
      <c r="F23" s="25">
        <f t="shared" si="2"/>
        <v>4.5511268230429031E-2</v>
      </c>
      <c r="G23" s="24">
        <f t="shared" si="1"/>
        <v>647800</v>
      </c>
      <c r="H23" s="26">
        <f t="shared" si="3"/>
        <v>12735.748</v>
      </c>
    </row>
    <row r="24" spans="1:11" x14ac:dyDescent="0.25">
      <c r="A24" s="23" t="s">
        <v>19</v>
      </c>
      <c r="B24" s="24">
        <v>86</v>
      </c>
      <c r="C24" s="24">
        <v>29417500</v>
      </c>
      <c r="D24" s="25">
        <f t="shared" si="0"/>
        <v>3.2776862632223863E-3</v>
      </c>
      <c r="E24" s="26">
        <f>C24*B6/1000</f>
        <v>578348.05000000005</v>
      </c>
      <c r="F24" s="25">
        <f t="shared" si="2"/>
        <v>3.0214853971003231E-3</v>
      </c>
      <c r="G24" s="24">
        <f t="shared" si="1"/>
        <v>342100</v>
      </c>
      <c r="H24" s="26">
        <f t="shared" si="3"/>
        <v>6725.6859999999997</v>
      </c>
    </row>
    <row r="25" spans="1:11" x14ac:dyDescent="0.25">
      <c r="A25" s="23" t="s">
        <v>20</v>
      </c>
      <c r="B25" s="24">
        <v>250</v>
      </c>
      <c r="C25" s="24">
        <v>108461000</v>
      </c>
      <c r="D25" s="25">
        <f t="shared" si="0"/>
        <v>1.2084681900071835E-2</v>
      </c>
      <c r="E25" s="26">
        <f>C25*B6/1000</f>
        <v>2132343.2599999998</v>
      </c>
      <c r="F25" s="25">
        <f t="shared" si="2"/>
        <v>1.1140080824505757E-2</v>
      </c>
      <c r="G25" s="24">
        <f t="shared" si="1"/>
        <v>433800</v>
      </c>
      <c r="H25" s="26">
        <f t="shared" si="3"/>
        <v>8528.5079999999998</v>
      </c>
    </row>
    <row r="26" spans="1:11" x14ac:dyDescent="0.25">
      <c r="A26" s="23" t="s">
        <v>21</v>
      </c>
      <c r="B26" s="24"/>
      <c r="C26" s="24">
        <v>35270000</v>
      </c>
      <c r="D26" s="25">
        <f t="shared" si="0"/>
        <v>3.9297695080769456E-3</v>
      </c>
      <c r="E26" s="26">
        <f>C26*B7/1000</f>
        <v>1377998.9</v>
      </c>
      <c r="F26" s="25">
        <f t="shared" si="2"/>
        <v>7.1991313078176855E-3</v>
      </c>
      <c r="G26" s="24">
        <f>ROUND(C26/B25,-2)</f>
        <v>141100</v>
      </c>
      <c r="H26" s="26">
        <f>G26*$B$7/1000</f>
        <v>5512.777</v>
      </c>
    </row>
    <row r="27" spans="1:11" x14ac:dyDescent="0.25">
      <c r="A27" s="23" t="s">
        <v>22</v>
      </c>
      <c r="B27" s="24">
        <v>2211</v>
      </c>
      <c r="C27" s="24">
        <v>1175288400</v>
      </c>
      <c r="D27" s="25">
        <f t="shared" si="0"/>
        <v>0.13095017061288747</v>
      </c>
      <c r="E27" s="26">
        <f>C27*B7/1000</f>
        <v>45918517.788000003</v>
      </c>
      <c r="F27" s="25">
        <f t="shared" si="2"/>
        <v>0.23989383374411555</v>
      </c>
      <c r="G27" s="24">
        <f>ROUND(C27/B27,-2)</f>
        <v>531600</v>
      </c>
      <c r="H27" s="26">
        <f>G27*$B$7/1000</f>
        <v>20769.612000000001</v>
      </c>
    </row>
    <row r="28" spans="1:11" x14ac:dyDescent="0.25">
      <c r="A28" s="23" t="s">
        <v>23</v>
      </c>
      <c r="B28" s="24">
        <v>351</v>
      </c>
      <c r="C28" s="24">
        <v>174399800</v>
      </c>
      <c r="D28" s="25">
        <f t="shared" si="0"/>
        <v>1.9431557024517088E-2</v>
      </c>
      <c r="E28" s="26">
        <f>C28*B7/1000</f>
        <v>6813800.1859999998</v>
      </c>
      <c r="F28" s="25">
        <f t="shared" si="2"/>
        <v>3.559759172830005E-2</v>
      </c>
      <c r="G28" s="24">
        <f>ROUND(C28/B28,-2)</f>
        <v>496900</v>
      </c>
      <c r="H28" s="26">
        <f>G28*$B$7/1000</f>
        <v>19413.883000000002</v>
      </c>
    </row>
    <row r="29" spans="1:11" x14ac:dyDescent="0.25">
      <c r="A29" s="23" t="s">
        <v>9</v>
      </c>
      <c r="B29" s="24">
        <v>3014</v>
      </c>
      <c r="C29" s="24">
        <v>719957490</v>
      </c>
      <c r="D29" s="25">
        <f t="shared" si="0"/>
        <v>8.0217379963527444E-2</v>
      </c>
      <c r="E29" s="26">
        <f>C29*B7/1000</f>
        <v>28128739.134300001</v>
      </c>
      <c r="F29" s="25">
        <f t="shared" si="2"/>
        <v>0.14695402627039519</v>
      </c>
      <c r="G29" s="24">
        <f>ROUND(C29/B29,-2)</f>
        <v>238900</v>
      </c>
      <c r="H29" s="26">
        <f>G29*$B$7/1000</f>
        <v>9333.8230000000003</v>
      </c>
    </row>
    <row r="30" spans="1:11" x14ac:dyDescent="0.25">
      <c r="A30" s="28" t="s">
        <v>24</v>
      </c>
      <c r="B30" s="29">
        <f>SUM(B19:B29)-B26</f>
        <v>45211</v>
      </c>
      <c r="C30" s="29">
        <f>SUM(C19:C29)</f>
        <v>7657956090</v>
      </c>
      <c r="D30" s="30">
        <f>SUM(D19:D29)</f>
        <v>0.85324645128080945</v>
      </c>
      <c r="E30" s="2">
        <f>SUM(E19:E29)</f>
        <v>191411830.2723</v>
      </c>
      <c r="F30" s="30">
        <f>SUM(F19:F29)</f>
        <v>1</v>
      </c>
      <c r="G30" s="29">
        <f>AVERAGE(G19:G29)</f>
        <v>291627.27272727271</v>
      </c>
      <c r="H30" s="2">
        <f>AVERAGE(H19:H29)</f>
        <v>8218.7544545454548</v>
      </c>
    </row>
    <row r="31" spans="1:11" x14ac:dyDescent="0.25">
      <c r="A31" s="23"/>
      <c r="B31" s="24"/>
      <c r="C31" s="24"/>
      <c r="D31" s="24"/>
      <c r="E31" s="26"/>
      <c r="F31" s="26"/>
      <c r="G31" s="24"/>
      <c r="H31" s="26"/>
    </row>
    <row r="32" spans="1:11" x14ac:dyDescent="0.25">
      <c r="A32" s="23" t="s">
        <v>25</v>
      </c>
      <c r="B32" s="24">
        <v>2410</v>
      </c>
      <c r="C32" s="24">
        <v>1317125000</v>
      </c>
      <c r="D32" s="25">
        <f>C32/$C$34</f>
        <v>0.14675354871919047</v>
      </c>
      <c r="E32" s="24"/>
      <c r="F32" s="24"/>
      <c r="G32" s="24">
        <f>ROUND(C32/B32,-2)</f>
        <v>546500</v>
      </c>
      <c r="H32" s="24"/>
    </row>
    <row r="33" spans="1:8" x14ac:dyDescent="0.25">
      <c r="A33" s="23"/>
      <c r="B33" s="24"/>
      <c r="C33" s="24"/>
      <c r="D33" s="24"/>
      <c r="E33" s="24"/>
      <c r="F33" s="24"/>
      <c r="G33" s="24"/>
      <c r="H33" s="24"/>
    </row>
    <row r="34" spans="1:8" x14ac:dyDescent="0.25">
      <c r="A34" s="28" t="s">
        <v>26</v>
      </c>
      <c r="B34" s="29">
        <f>B32+B30</f>
        <v>47621</v>
      </c>
      <c r="C34" s="29">
        <f>C32+C30</f>
        <v>8975081090</v>
      </c>
      <c r="D34" s="30">
        <f>SUM(D30:D32)</f>
        <v>0.99999999999999989</v>
      </c>
      <c r="E34" s="2">
        <f>E32+E30</f>
        <v>191411830.2723</v>
      </c>
      <c r="F34" s="2"/>
      <c r="G34" s="29"/>
      <c r="H34" s="2"/>
    </row>
    <row r="35" spans="1:8" x14ac:dyDescent="0.25">
      <c r="B35" s="27"/>
    </row>
    <row r="36" spans="1:8" x14ac:dyDescent="0.25">
      <c r="C36" s="27"/>
      <c r="E36" s="31"/>
    </row>
    <row r="37" spans="1:8" x14ac:dyDescent="0.25">
      <c r="E37" s="32"/>
    </row>
  </sheetData>
  <mergeCells count="3">
    <mergeCell ref="A2:H2"/>
    <mergeCell ref="A4:H4"/>
    <mergeCell ref="A6:A7"/>
  </mergeCells>
  <phoneticPr fontId="0" type="noConversion"/>
  <printOptions horizontalCentered="1"/>
  <pageMargins left="0.75" right="0.75" top="0.26" bottom="0.33" header="0.25" footer="0.44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MIS-Dept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</dc:creator>
  <cp:lastModifiedBy>Greenhalgh, Patrick</cp:lastModifiedBy>
  <cp:lastPrinted>2014-12-22T17:58:23Z</cp:lastPrinted>
  <dcterms:created xsi:type="dcterms:W3CDTF">2012-12-10T18:35:13Z</dcterms:created>
  <dcterms:modified xsi:type="dcterms:W3CDTF">2016-12-27T16:08:47Z</dcterms:modified>
</cp:coreProperties>
</file>